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5480" windowHeight="10350" tabRatio="885" activeTab="0"/>
  </bookViews>
  <sheets>
    <sheet name="Форма №2-ГС (ГЗ)" sheetId="1" r:id="rId1"/>
    <sheet name="раздел_1" sheetId="2" r:id="rId2"/>
    <sheet name="раздел_1 (2)" sheetId="3" r:id="rId3"/>
    <sheet name="справки_к_разделу_1" sheetId="4" r:id="rId4"/>
    <sheet name="раздел_2" sheetId="5" r:id="rId5"/>
    <sheet name="раздел_3" sheetId="6" r:id="rId6"/>
  </sheets>
  <definedNames/>
  <calcPr fullCalcOnLoad="1"/>
</workbook>
</file>

<file path=xl/sharedStrings.xml><?xml version="1.0" encoding="utf-8"?>
<sst xmlns="http://schemas.openxmlformats.org/spreadsheetml/2006/main" count="343" uniqueCount="220">
  <si>
    <t>Нарушение порядка представления статистической информации, а равно представление недостоверной статистической информации</t>
  </si>
  <si>
    <t>нального</t>
  </si>
  <si>
    <t xml:space="preserve">    ведущие</t>
  </si>
  <si>
    <t>в том числе по образовательным</t>
  </si>
  <si>
    <t>В том числе по образовательным</t>
  </si>
  <si>
    <t xml:space="preserve">    по программам, освоение которых оплачено
    гражданскими служащими</t>
  </si>
  <si>
    <t>по государственному заказу</t>
  </si>
  <si>
    <t>ВОЗМОЖНО ПРЕДОСТАВЛЕНИЕ В ЭЛЕКТРОННОМ ВИДЕ</t>
  </si>
  <si>
    <t>ствен-</t>
  </si>
  <si>
    <t xml:space="preserve">                    государственную гражданскую службу</t>
  </si>
  <si>
    <t>Не получили дополнительное профессиональное образование за</t>
  </si>
  <si>
    <t>Раздел 2. Дополнительное профессиональное образование работников, замещавших государственные должности Российской</t>
  </si>
  <si>
    <t>8-8442-39-67-46</t>
  </si>
  <si>
    <t xml:space="preserve">    соответствующими замещаемой должности</t>
  </si>
  <si>
    <t>дарст-</t>
  </si>
  <si>
    <t>после отчетного периода</t>
  </si>
  <si>
    <t xml:space="preserve">             из них:
       по собственному желанию</t>
  </si>
  <si>
    <t>венных</t>
  </si>
  <si>
    <t xml:space="preserve">       из кадрового резерва</t>
  </si>
  <si>
    <t xml:space="preserve">  Из строки 102
  лица, впервые поступившие на 
  государственную гражданскую службу</t>
  </si>
  <si>
    <t>СВЕДЕНИЯ О ДОПОЛНИТЕЛЬНОМ ПРОФЕССИОНАЛЬНОМ ОБРАЗОВАНИИ ФЕДЕРАЛЬНЫХ</t>
  </si>
  <si>
    <t>формы</t>
  </si>
  <si>
    <t>ки</t>
  </si>
  <si>
    <t>образова-</t>
  </si>
  <si>
    <t xml:space="preserve">  в том числе:
  руководители - всего (сумма строк с 204 по 206)</t>
  </si>
  <si>
    <t xml:space="preserve">  в том числе:
  руководители - всего (сумма строк с 104 по 106)</t>
  </si>
  <si>
    <t>государственные органы Российской Федерации (федеральные и органы субъектов Российской Федерации):</t>
  </si>
  <si>
    <t>ленчес-</t>
  </si>
  <si>
    <t xml:space="preserve">    главные</t>
  </si>
  <si>
    <t xml:space="preserve">    по группам должностей:
    высшие</t>
  </si>
  <si>
    <t>Российской Федерации</t>
  </si>
  <si>
    <t>Государственные должности Российской Федерации,
субъектов Российской Федерации</t>
  </si>
  <si>
    <t xml:space="preserve">    младшие</t>
  </si>
  <si>
    <t xml:space="preserve">  помощники (советники) - всего
  (сумма строк с 208 по 210)</t>
  </si>
  <si>
    <t xml:space="preserve">  помощники (советники) - всего
  (сумма строк с 108 по 110)</t>
  </si>
  <si>
    <t>Злепко  Александр Владимирович</t>
  </si>
  <si>
    <t>Итого замещали государственные должности и 
должности государственной гражданской службы 
(сумма строк 201, 202)</t>
  </si>
  <si>
    <t>Приказ Росстата:</t>
  </si>
  <si>
    <t>пределами территории</t>
  </si>
  <si>
    <t>предоставление статистической информации</t>
  </si>
  <si>
    <t xml:space="preserve">  2014 году</t>
  </si>
  <si>
    <t>судар-</t>
  </si>
  <si>
    <t>тельного</t>
  </si>
  <si>
    <t xml:space="preserve">             в том числе признаны:</t>
  </si>
  <si>
    <t xml:space="preserve">    старшие</t>
  </si>
  <si>
    <t>Из гр. 4 обучено</t>
  </si>
  <si>
    <t>совое</t>
  </si>
  <si>
    <t>Всего</t>
  </si>
  <si>
    <t>Код</t>
  </si>
  <si>
    <t>«Об ответственности за нарушение порядка представления государственной статистической отчетности»</t>
  </si>
  <si>
    <t>влечет ответственность, установленную статьей 13.19 Кодекса Российской Федерации об административных правонарушениях</t>
  </si>
  <si>
    <t>финан-</t>
  </si>
  <si>
    <t xml:space="preserve">  включены в кадровый резерв — всего</t>
  </si>
  <si>
    <t xml:space="preserve">    не соответствующими замещаемой должности</t>
  </si>
  <si>
    <t>Российской</t>
  </si>
  <si>
    <t>по направлениям</t>
  </si>
  <si>
    <t xml:space="preserve">  без отрыва от государственной гражданской службы</t>
  </si>
  <si>
    <t>(лицо, уполномоченное предоставлять</t>
  </si>
  <si>
    <t>76871536</t>
  </si>
  <si>
    <t xml:space="preserve">                     экзамена</t>
  </si>
  <si>
    <t>переподготовки</t>
  </si>
  <si>
    <t xml:space="preserve">      по установленному им адресу</t>
  </si>
  <si>
    <t>образо-</t>
  </si>
  <si>
    <t>Предоставляют:</t>
  </si>
  <si>
    <t>профессионального</t>
  </si>
  <si>
    <t xml:space="preserve">  специалисты - всего (сумма строк с 212 по 215)</t>
  </si>
  <si>
    <t xml:space="preserve">  специалисты - всего (сумма строк с 112 по 115)</t>
  </si>
  <si>
    <t xml:space="preserve"> документа)</t>
  </si>
  <si>
    <t>Федерации, должности федеральных гражданских служащих и гражданских служащих субъектов Российской Федерации,</t>
  </si>
  <si>
    <t>кации</t>
  </si>
  <si>
    <t>пределами</t>
  </si>
  <si>
    <t xml:space="preserve">             из них:
       по конкурсу</t>
  </si>
  <si>
    <t xml:space="preserve">  обеспечивающие специалисты - всего
  (сумма строк с 217 по 220)</t>
  </si>
  <si>
    <t xml:space="preserve">  обеспечивающие специалисты - всего
  (сумма строк с 117 по 120)</t>
  </si>
  <si>
    <t xml:space="preserve">  выбыло — всего</t>
  </si>
  <si>
    <t>от 24.09.2014 № 580</t>
  </si>
  <si>
    <t>Раздел 3. Численность работников, замещавших государственные должности Российской Федерации и субъектов Российской</t>
  </si>
  <si>
    <t>на конец</t>
  </si>
  <si>
    <t xml:space="preserve">                     из них по конкурсу</t>
  </si>
  <si>
    <t>Главный государственный санитарный врач по Волгоградская область</t>
  </si>
  <si>
    <t>другие</t>
  </si>
  <si>
    <t xml:space="preserve">  из них гражданские служащие, замещавшие должности
  гражданской службы категории «руководители»</t>
  </si>
  <si>
    <t xml:space="preserve">    Кроме того</t>
  </si>
  <si>
    <t>Государственные должности Российской 
Федерации, субъектов Российской Федерации</t>
  </si>
  <si>
    <t>субъектов Российской Федерации, по направлениям дополнительного профессионального образования и учебным заведениям в</t>
  </si>
  <si>
    <t>Движение работников, замещавших государствен-</t>
  </si>
  <si>
    <t>Справка 2 к разделу 1</t>
  </si>
  <si>
    <t>юридического лица)</t>
  </si>
  <si>
    <t>Итого замещали государственные должности
и должности государственной гражданской
службы (сумма строк 101 и 102; 122 и 123)</t>
  </si>
  <si>
    <t>Должности государственной гражданской
службы - всего (сумма строк 203, 207, 211, 216)</t>
  </si>
  <si>
    <t>мичес-</t>
  </si>
  <si>
    <t>получивших дополнительное профессиональное образование в  2014 году</t>
  </si>
  <si>
    <t>профессиональной</t>
  </si>
  <si>
    <t xml:space="preserve">    по группам должностей:
    главные</t>
  </si>
  <si>
    <t>года,</t>
  </si>
  <si>
    <t>Код по ОКЕИ:
человек — 792</t>
  </si>
  <si>
    <t>году —</t>
  </si>
  <si>
    <t>СЛУЖАЩИХ СУБЪЕКТОВ РОССИЙСКОЙ ФЕДЕРАЦИИ</t>
  </si>
  <si>
    <t>территории</t>
  </si>
  <si>
    <t>(номер контактного телефона)</t>
  </si>
  <si>
    <t xml:space="preserve">    прошли аттестацию - всего</t>
  </si>
  <si>
    <t xml:space="preserve">  в том числе:
     женщины</t>
  </si>
  <si>
    <t>(подпись)</t>
  </si>
  <si>
    <t xml:space="preserve">       по срочному служебному контракту</t>
  </si>
  <si>
    <t>сиональ-</t>
  </si>
  <si>
    <t>программам</t>
  </si>
  <si>
    <t>кое</t>
  </si>
  <si>
    <t>Управление Роспотребнадзора по Волгоградской области</t>
  </si>
  <si>
    <t xml:space="preserve">  из них получили второе высшее профессиональное образование</t>
  </si>
  <si>
    <t>Окончили обучение в отчетном году по направлению государственного
органа и получили диплом о высшем профессиональном образовании</t>
  </si>
  <si>
    <t>строки</t>
  </si>
  <si>
    <t>инфор-</t>
  </si>
  <si>
    <t>получили</t>
  </si>
  <si>
    <t>16.01.2015</t>
  </si>
  <si>
    <t>Наименование отчитывающейся организации</t>
  </si>
  <si>
    <t>Годовая</t>
  </si>
  <si>
    <t>образования за</t>
  </si>
  <si>
    <t>Получили дополнительное профессиональное образование в отчетном
году и выбыли</t>
  </si>
  <si>
    <t xml:space="preserve">  привлечены к дисциплинарной ответственности</t>
  </si>
  <si>
    <t>за  2014 год</t>
  </si>
  <si>
    <t xml:space="preserve">     мужчины</t>
  </si>
  <si>
    <t>него-</t>
  </si>
  <si>
    <t>Должности государственной гражданской службы - всего
(сумма строк 103, 107, 111, 116)</t>
  </si>
  <si>
    <t xml:space="preserve">       из них:
    по программам, финансируемым
    международными или иностранными
    органами и организациями</t>
  </si>
  <si>
    <t>Код по ОКЕИ: человек — 792</t>
  </si>
  <si>
    <t>ные должности и должности государственной</t>
  </si>
  <si>
    <t xml:space="preserve">  поступивших из иных источников</t>
  </si>
  <si>
    <t>10 февраля</t>
  </si>
  <si>
    <t xml:space="preserve">                     из них по результатам квалификационного</t>
  </si>
  <si>
    <t>последние 3 года</t>
  </si>
  <si>
    <t xml:space="preserve">гражданской службы в отчетном году:
    принято на работу извне - всего </t>
  </si>
  <si>
    <t>400005, г. Волгоград, проспект Ленина, д. 50 Б</t>
  </si>
  <si>
    <t>во-</t>
  </si>
  <si>
    <t>№</t>
  </si>
  <si>
    <t>вое</t>
  </si>
  <si>
    <t>квалифи-</t>
  </si>
  <si>
    <t>Из численности обученных в отчетном году по программам дополнительного
 профессионального образования  (раздел 1, строка 121, графа 4)
прошли обучение:
  с отрывом от государственной гражданской службы</t>
  </si>
  <si>
    <t>Справка 1 к разделу 1</t>
  </si>
  <si>
    <t xml:space="preserve">    и рекомендованы к включению в кадровый
    резерв</t>
  </si>
  <si>
    <t>управ-</t>
  </si>
  <si>
    <t>(должность)</t>
  </si>
  <si>
    <t>всего</t>
  </si>
  <si>
    <t>отчитывающейся организации</t>
  </si>
  <si>
    <t>дополни-</t>
  </si>
  <si>
    <t>плано-</t>
  </si>
  <si>
    <t>по ОКУД</t>
  </si>
  <si>
    <t xml:space="preserve">    соответствующими замещаемой должности
    при условии успешного прохождения
    профессиональной переподготовки или
    повышения квалификации</t>
  </si>
  <si>
    <t>ГОСУДАРСТВЕННЫХ ГРАЖДАНСКИХ СЛУЖАЩИХ И ГОСУДАРСТВЕННЫХ ГРАЖДАНСКИХ</t>
  </si>
  <si>
    <t>повыше-</t>
  </si>
  <si>
    <t>(из строки 121</t>
  </si>
  <si>
    <t>Обучено по программам дополнительного
профессионального образования за счет средств:
  федерального бюджета</t>
  </si>
  <si>
    <t>квалификации</t>
  </si>
  <si>
    <t>ционно-</t>
  </si>
  <si>
    <t xml:space="preserve">  численность гражданских служащих, которым
  присвоен классный чин — всего</t>
  </si>
  <si>
    <t>Раздел 1. Численность работников, замещавших государственные должности Российской Федерации и субъектов Российской Федерации,</t>
  </si>
  <si>
    <t>получивших дополнительное профессиональное образование в  2014 году, по источникам финансирования обучения</t>
  </si>
  <si>
    <t>по программам дополнительного профессионального образования</t>
  </si>
  <si>
    <t>ния</t>
  </si>
  <si>
    <t>Форма № 2-ГС (ГЗ)</t>
  </si>
  <si>
    <t>Федерации и субъектов Российской Федерации, должности федеральных гражданских служащих и гражданских служащих</t>
  </si>
  <si>
    <t>образовательных технологий — всего</t>
  </si>
  <si>
    <t>Код по ОКЕИ: человек - 792</t>
  </si>
  <si>
    <t>Из них</t>
  </si>
  <si>
    <t>0606014</t>
  </si>
  <si>
    <t>профес-</t>
  </si>
  <si>
    <t>В том числе получили дополнительное профессиональное образование по программам</t>
  </si>
  <si>
    <t>вание в</t>
  </si>
  <si>
    <t>дополнительного</t>
  </si>
  <si>
    <t>Сроки предоставления</t>
  </si>
  <si>
    <t>отчетном</t>
  </si>
  <si>
    <t xml:space="preserve">    из них:
    по государственному заказу</t>
  </si>
  <si>
    <t>Переходящий на следующий год за отчетным контингент обучающихся</t>
  </si>
  <si>
    <t>от __________ №__________</t>
  </si>
  <si>
    <t>Об утверждении формы</t>
  </si>
  <si>
    <t xml:space="preserve">       по инициативе представителя нанимателя за
       совершение дисциплинарного проступка</t>
  </si>
  <si>
    <t>стро-</t>
  </si>
  <si>
    <t xml:space="preserve">                     впервые поступившие на</t>
  </si>
  <si>
    <t>Должностное лицо, ответственное за</t>
  </si>
  <si>
    <t>мацион-</t>
  </si>
  <si>
    <t>низа-</t>
  </si>
  <si>
    <t>отчетного</t>
  </si>
  <si>
    <t>повышения</t>
  </si>
  <si>
    <t>от 30.12.2001 № 195-ФЗ, а также статьей 3 Закона Российской Федерации от 13.05.92 № 2761-1</t>
  </si>
  <si>
    <t>тельное</t>
  </si>
  <si>
    <t>ния за</t>
  </si>
  <si>
    <t>но-</t>
  </si>
  <si>
    <t>ное</t>
  </si>
  <si>
    <t>ной</t>
  </si>
  <si>
    <t>ников</t>
  </si>
  <si>
    <t xml:space="preserve">     - территориальному органу Росстата в субъекте Российской Федерации</t>
  </si>
  <si>
    <t>госу-</t>
  </si>
  <si>
    <t>анали-</t>
  </si>
  <si>
    <t>готовки</t>
  </si>
  <si>
    <t xml:space="preserve">  бюджета субъекта Российской Федерации</t>
  </si>
  <si>
    <t>раздела 1)</t>
  </si>
  <si>
    <t>Email:</t>
  </si>
  <si>
    <t>работ-</t>
  </si>
  <si>
    <t>Почтовый адрес</t>
  </si>
  <si>
    <t>перепод-</t>
  </si>
  <si>
    <t>ФЕДЕРАЛЬНОЕ СТАТИСТИЧЕСКОЕ НАБЛЮДЕНИЕ</t>
  </si>
  <si>
    <t>ных</t>
  </si>
  <si>
    <t>профессио-</t>
  </si>
  <si>
    <t>Из общей численности работников, замещавших
должности государственной гражданской службы
на конец отчетного года (раздел 1, строка 102,
графа 3), в отчетном году:</t>
  </si>
  <si>
    <t>эконо-</t>
  </si>
  <si>
    <t>по ОКПО</t>
  </si>
  <si>
    <t>право-</t>
  </si>
  <si>
    <t>органи-</t>
  </si>
  <si>
    <t>(дата составления</t>
  </si>
  <si>
    <t>(Ф.И.О.)</t>
  </si>
  <si>
    <t>Из графы 4 раздела 1 обучено</t>
  </si>
  <si>
    <t>О внесении изменений (при наличии)</t>
  </si>
  <si>
    <t>Федерации</t>
  </si>
  <si>
    <t xml:space="preserve">Обучены в отчетном году с использованием дистанционных </t>
  </si>
  <si>
    <t>должности федеральных гражданских служащих и гражданских служащих субъектов Российской Федерации,</t>
  </si>
  <si>
    <t>тичес-</t>
  </si>
  <si>
    <t>Из графы 4 обучено</t>
  </si>
  <si>
    <t>человек</t>
  </si>
  <si>
    <t>статистическую информацию от имени</t>
  </si>
  <si>
    <t>в образовательных организациях</t>
  </si>
  <si>
    <t>Gluhodedova_TA@34.rospotrebnadzor.ru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</si>
</sst>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8"/>
      <name val="Arial"/>
      <family val="0"/>
    </font>
    <font>
      <sz val="10"/>
      <name val="Times New Roman"/>
      <family val="0"/>
    </font>
    <font>
      <sz val="10"/>
      <color indexed="8"/>
      <name val="Times New Roman"/>
      <family val="0"/>
    </font>
    <font>
      <b/>
      <i/>
      <u val="single"/>
      <sz val="10"/>
      <name val="Times New Roman"/>
      <family val="0"/>
    </font>
    <font>
      <b/>
      <u val="single"/>
      <sz val="8"/>
      <name val="Arial Cyr"/>
      <family val="0"/>
    </font>
    <font>
      <sz val="11"/>
      <color indexed="8"/>
      <name val="Calibri"/>
      <family val="0"/>
    </font>
    <font>
      <sz val="7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1" fillId="34" borderId="0" applyNumberFormat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1" fillId="35" borderId="0" applyNumberFormat="0" applyBorder="0" applyAlignment="0" applyProtection="0"/>
    <xf numFmtId="0" fontId="45" fillId="36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10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29" borderId="14" xfId="0" applyFont="1" applyFill="1" applyBorder="1" applyAlignment="1">
      <alignment horizontal="center" vertical="center"/>
    </xf>
    <xf numFmtId="0" fontId="0" fillId="29" borderId="0" xfId="0" applyFill="1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Fill="1" applyAlignment="1">
      <alignment horizontal="right" vertical="center"/>
    </xf>
    <xf numFmtId="0" fontId="3" fillId="29" borderId="0" xfId="0" applyFont="1" applyFill="1" applyAlignment="1">
      <alignment horizontal="centerContinuous" vertical="center"/>
    </xf>
    <xf numFmtId="0" fontId="0" fillId="29" borderId="0" xfId="0" applyFont="1" applyFill="1" applyAlignment="1">
      <alignment/>
    </xf>
    <xf numFmtId="0" fontId="3" fillId="0" borderId="11" xfId="0" applyFont="1" applyBorder="1" applyAlignment="1">
      <alignment horizontal="right" vertical="center"/>
    </xf>
    <xf numFmtId="0" fontId="0" fillId="0" borderId="16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Continuous" vertical="center"/>
    </xf>
    <xf numFmtId="0" fontId="0" fillId="0" borderId="23" xfId="0" applyFont="1" applyBorder="1" applyAlignment="1">
      <alignment horizontal="centerContinuous" vertical="center"/>
    </xf>
    <xf numFmtId="0" fontId="0" fillId="0" borderId="18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29" borderId="0" xfId="0" applyFont="1" applyFill="1" applyAlignment="1">
      <alignment/>
    </xf>
    <xf numFmtId="0" fontId="0" fillId="0" borderId="0" xfId="0" applyFont="1" applyFill="1" applyBorder="1" applyAlignment="1">
      <alignment horizontal="centerContinuous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2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29" borderId="0" xfId="0" applyFont="1" applyFill="1" applyBorder="1" applyAlignment="1">
      <alignment vertical="center" wrapText="1"/>
    </xf>
    <xf numFmtId="0" fontId="0" fillId="29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0" fontId="0" fillId="0" borderId="0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29" borderId="14" xfId="0" applyFont="1" applyFill="1" applyBorder="1" applyAlignment="1">
      <alignment horizontal="center" vertical="center" wrapText="1"/>
    </xf>
    <xf numFmtId="0" fontId="0" fillId="29" borderId="0" xfId="0" applyFont="1" applyFill="1" applyAlignment="1">
      <alignment vertical="center"/>
    </xf>
    <xf numFmtId="0" fontId="0" fillId="29" borderId="16" xfId="0" applyFont="1" applyFill="1" applyBorder="1" applyAlignment="1">
      <alignment vertical="center"/>
    </xf>
    <xf numFmtId="0" fontId="0" fillId="29" borderId="10" xfId="0" applyFont="1" applyFill="1" applyBorder="1" applyAlignment="1">
      <alignment vertical="center"/>
    </xf>
    <xf numFmtId="0" fontId="0" fillId="29" borderId="12" xfId="0" applyFont="1" applyFill="1" applyBorder="1" applyAlignment="1">
      <alignment vertical="center"/>
    </xf>
    <xf numFmtId="0" fontId="0" fillId="0" borderId="19" xfId="0" applyBorder="1" applyAlignment="1">
      <alignment horizontal="left" vertical="center" wrapText="1"/>
    </xf>
    <xf numFmtId="0" fontId="0" fillId="29" borderId="0" xfId="0" applyFont="1" applyFill="1" applyBorder="1" applyAlignment="1">
      <alignment vertical="center"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24" xfId="0" applyFont="1" applyBorder="1" applyAlignment="1">
      <alignment horizontal="centerContinuous"/>
    </xf>
    <xf numFmtId="0" fontId="2" fillId="0" borderId="25" xfId="0" applyFont="1" applyBorder="1" applyAlignment="1">
      <alignment horizontal="centerContinuous"/>
    </xf>
    <xf numFmtId="0" fontId="2" fillId="0" borderId="26" xfId="0" applyFont="1" applyBorder="1" applyAlignment="1">
      <alignment horizontal="centerContinuous"/>
    </xf>
    <xf numFmtId="0" fontId="3" fillId="0" borderId="0" xfId="0" applyFont="1" applyAlignment="1">
      <alignment/>
    </xf>
    <xf numFmtId="0" fontId="3" fillId="29" borderId="27" xfId="0" applyFont="1" applyFill="1" applyBorder="1" applyAlignment="1">
      <alignment horizontal="centerContinuous"/>
    </xf>
    <xf numFmtId="0" fontId="3" fillId="29" borderId="28" xfId="0" applyFont="1" applyFill="1" applyBorder="1" applyAlignment="1">
      <alignment horizontal="centerContinuous"/>
    </xf>
    <xf numFmtId="0" fontId="3" fillId="29" borderId="29" xfId="0" applyFont="1" applyFill="1" applyBorder="1" applyAlignment="1">
      <alignment horizontal="centerContinuous"/>
    </xf>
    <xf numFmtId="0" fontId="3" fillId="29" borderId="30" xfId="0" applyFont="1" applyFill="1" applyBorder="1" applyAlignment="1">
      <alignment horizontal="centerContinuous"/>
    </xf>
    <xf numFmtId="0" fontId="3" fillId="29" borderId="0" xfId="0" applyFont="1" applyFill="1" applyBorder="1" applyAlignment="1">
      <alignment horizontal="centerContinuous"/>
    </xf>
    <xf numFmtId="0" fontId="3" fillId="29" borderId="31" xfId="0" applyFont="1" applyFill="1" applyBorder="1" applyAlignment="1">
      <alignment horizontal="centerContinuous"/>
    </xf>
    <xf numFmtId="0" fontId="3" fillId="29" borderId="32" xfId="0" applyFont="1" applyFill="1" applyBorder="1" applyAlignment="1">
      <alignment horizontal="centerContinuous"/>
    </xf>
    <xf numFmtId="0" fontId="3" fillId="29" borderId="33" xfId="0" applyFont="1" applyFill="1" applyBorder="1" applyAlignment="1">
      <alignment horizontal="centerContinuous"/>
    </xf>
    <xf numFmtId="0" fontId="3" fillId="29" borderId="34" xfId="0" applyFont="1" applyFill="1" applyBorder="1" applyAlignment="1">
      <alignment horizontal="centerContinuous"/>
    </xf>
    <xf numFmtId="0" fontId="1" fillId="29" borderId="27" xfId="0" applyFont="1" applyFill="1" applyBorder="1" applyAlignment="1">
      <alignment horizontal="centerContinuous"/>
    </xf>
    <xf numFmtId="0" fontId="1" fillId="29" borderId="28" xfId="0" applyFont="1" applyFill="1" applyBorder="1" applyAlignment="1">
      <alignment horizontal="centerContinuous"/>
    </xf>
    <xf numFmtId="0" fontId="1" fillId="29" borderId="29" xfId="0" applyFont="1" applyFill="1" applyBorder="1" applyAlignment="1">
      <alignment horizontal="centerContinuous"/>
    </xf>
    <xf numFmtId="0" fontId="1" fillId="29" borderId="30" xfId="0" applyFont="1" applyFill="1" applyBorder="1" applyAlignment="1">
      <alignment horizontal="centerContinuous"/>
    </xf>
    <xf numFmtId="0" fontId="1" fillId="29" borderId="0" xfId="0" applyFont="1" applyFill="1" applyBorder="1" applyAlignment="1">
      <alignment horizontal="centerContinuous"/>
    </xf>
    <xf numFmtId="0" fontId="1" fillId="29" borderId="31" xfId="0" applyFont="1" applyFill="1" applyBorder="1" applyAlignment="1">
      <alignment horizontal="centerContinuous"/>
    </xf>
    <xf numFmtId="0" fontId="1" fillId="29" borderId="32" xfId="0" applyFont="1" applyFill="1" applyBorder="1" applyAlignment="1">
      <alignment horizontal="centerContinuous"/>
    </xf>
    <xf numFmtId="0" fontId="1" fillId="29" borderId="33" xfId="0" applyFont="1" applyFill="1" applyBorder="1" applyAlignment="1">
      <alignment horizontal="centerContinuous"/>
    </xf>
    <xf numFmtId="0" fontId="1" fillId="29" borderId="34" xfId="0" applyFont="1" applyFill="1" applyBorder="1" applyAlignment="1">
      <alignment horizontal="centerContinuous"/>
    </xf>
    <xf numFmtId="0" fontId="3" fillId="0" borderId="35" xfId="0" applyFont="1" applyBorder="1" applyAlignment="1">
      <alignment horizontal="centerContinuous"/>
    </xf>
    <xf numFmtId="0" fontId="3" fillId="0" borderId="25" xfId="0" applyFont="1" applyBorder="1" applyAlignment="1">
      <alignment horizontal="centerContinuous"/>
    </xf>
    <xf numFmtId="0" fontId="3" fillId="0" borderId="26" xfId="0" applyFont="1" applyBorder="1" applyAlignment="1">
      <alignment horizontal="centerContinuous"/>
    </xf>
    <xf numFmtId="0" fontId="3" fillId="0" borderId="24" xfId="0" applyFont="1" applyBorder="1" applyAlignment="1">
      <alignment horizontal="centerContinuous"/>
    </xf>
    <xf numFmtId="0" fontId="4" fillId="0" borderId="31" xfId="0" applyFont="1" applyBorder="1" applyAlignment="1">
      <alignment horizontal="left"/>
    </xf>
    <xf numFmtId="0" fontId="4" fillId="29" borderId="24" xfId="0" applyFont="1" applyFill="1" applyBorder="1" applyAlignment="1">
      <alignment horizontal="centerContinuous"/>
    </xf>
    <xf numFmtId="0" fontId="4" fillId="29" borderId="25" xfId="0" applyFont="1" applyFill="1" applyBorder="1" applyAlignment="1">
      <alignment horizontal="centerContinuous"/>
    </xf>
    <xf numFmtId="0" fontId="4" fillId="29" borderId="26" xfId="0" applyFont="1" applyFill="1" applyBorder="1" applyAlignment="1">
      <alignment horizontal="centerContinuous"/>
    </xf>
    <xf numFmtId="0" fontId="0" fillId="0" borderId="3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6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36" xfId="0" applyFont="1" applyBorder="1" applyAlignment="1">
      <alignment horizontal="left"/>
    </xf>
    <xf numFmtId="0" fontId="0" fillId="0" borderId="0" xfId="0" applyFont="1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5" fillId="29" borderId="25" xfId="0" applyFont="1" applyFill="1" applyBorder="1" applyAlignment="1">
      <alignment horizontal="centerContinuous"/>
    </xf>
    <xf numFmtId="0" fontId="5" fillId="29" borderId="26" xfId="0" applyFont="1" applyFill="1" applyBorder="1" applyAlignment="1">
      <alignment horizontal="centerContinuous"/>
    </xf>
    <xf numFmtId="0" fontId="4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6" xfId="0" applyFont="1" applyBorder="1" applyAlignment="1">
      <alignment/>
    </xf>
    <xf numFmtId="0" fontId="6" fillId="0" borderId="36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0" fillId="0" borderId="22" xfId="0" applyFont="1" applyBorder="1" applyAlignment="1">
      <alignment horizontal="centerContinuous"/>
    </xf>
    <xf numFmtId="0" fontId="0" fillId="0" borderId="16" xfId="0" applyFont="1" applyBorder="1" applyAlignment="1">
      <alignment horizontal="centerContinuous"/>
    </xf>
    <xf numFmtId="0" fontId="0" fillId="0" borderId="23" xfId="0" applyFont="1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0" fillId="0" borderId="24" xfId="0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Continuous"/>
    </xf>
    <xf numFmtId="0" fontId="3" fillId="0" borderId="24" xfId="0" applyFont="1" applyFill="1" applyBorder="1" applyAlignment="1">
      <alignment horizontal="centerContinuous"/>
    </xf>
    <xf numFmtId="0" fontId="3" fillId="0" borderId="25" xfId="0" applyFont="1" applyFill="1" applyBorder="1" applyAlignment="1">
      <alignment horizontal="centerContinuous"/>
    </xf>
    <xf numFmtId="0" fontId="3" fillId="0" borderId="26" xfId="0" applyFont="1" applyFill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0" fillId="0" borderId="36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0" fillId="29" borderId="0" xfId="0" applyFont="1" applyFill="1" applyBorder="1" applyAlignment="1">
      <alignment horizontal="centerContinuous" vertical="center"/>
    </xf>
    <xf numFmtId="0" fontId="0" fillId="29" borderId="23" xfId="0" applyFont="1" applyFill="1" applyBorder="1" applyAlignment="1">
      <alignment vertical="center"/>
    </xf>
    <xf numFmtId="0" fontId="0" fillId="29" borderId="11" xfId="0" applyFont="1" applyFill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Alignment="1">
      <alignment wrapText="1"/>
    </xf>
    <xf numFmtId="0" fontId="7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centerContinuous" wrapText="1"/>
    </xf>
    <xf numFmtId="0" fontId="8" fillId="0" borderId="0" xfId="0" applyFont="1" applyAlignment="1">
      <alignment horizontal="left" wrapText="1"/>
    </xf>
    <xf numFmtId="0" fontId="4" fillId="0" borderId="0" xfId="0" applyFont="1" applyFill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Continuous"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vertical="center" wrapText="1"/>
    </xf>
    <xf numFmtId="0" fontId="5" fillId="29" borderId="19" xfId="0" applyFont="1" applyFill="1" applyBorder="1" applyAlignment="1">
      <alignment/>
    </xf>
    <xf numFmtId="0" fontId="0" fillId="29" borderId="19" xfId="0" applyFill="1" applyBorder="1" applyAlignment="1">
      <alignment/>
    </xf>
    <xf numFmtId="0" fontId="8" fillId="29" borderId="19" xfId="0" applyFont="1" applyFill="1" applyBorder="1" applyAlignment="1">
      <alignment wrapText="1"/>
    </xf>
    <xf numFmtId="0" fontId="7" fillId="29" borderId="19" xfId="0" applyNumberFormat="1" applyFont="1" applyFill="1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29" borderId="19" xfId="0" applyFont="1" applyFill="1" applyBorder="1" applyAlignment="1">
      <alignment horizontal="center" vertical="center" wrapText="1"/>
    </xf>
    <xf numFmtId="0" fontId="0" fillId="29" borderId="19" xfId="0" applyFont="1" applyFill="1" applyBorder="1" applyAlignment="1">
      <alignment vertical="center"/>
    </xf>
    <xf numFmtId="0" fontId="0" fillId="29" borderId="17" xfId="0" applyFont="1" applyFill="1" applyBorder="1" applyAlignment="1">
      <alignment vertical="center" wrapText="1"/>
    </xf>
    <xf numFmtId="0" fontId="0" fillId="29" borderId="20" xfId="0" applyFont="1" applyFill="1" applyBorder="1" applyAlignment="1">
      <alignment vertical="center" wrapText="1"/>
    </xf>
    <xf numFmtId="0" fontId="0" fillId="29" borderId="18" xfId="0" applyFont="1" applyFill="1" applyBorder="1" applyAlignment="1">
      <alignment vertical="center" wrapText="1"/>
    </xf>
    <xf numFmtId="0" fontId="0" fillId="29" borderId="0" xfId="0" applyFont="1" applyFill="1" applyAlignment="1">
      <alignment horizontal="centerContinuous" vertical="center"/>
    </xf>
    <xf numFmtId="0" fontId="0" fillId="0" borderId="17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9" xfId="0" applyBorder="1" applyAlignment="1">
      <alignment horizontal="right"/>
    </xf>
    <xf numFmtId="0" fontId="0" fillId="0" borderId="36" xfId="0" applyFont="1" applyBorder="1" applyAlignment="1">
      <alignment vertical="center"/>
    </xf>
    <xf numFmtId="0" fontId="1" fillId="0" borderId="0" xfId="0" applyFont="1" applyFill="1" applyBorder="1" applyAlignment="1">
      <alignment horizontal="centerContinuous"/>
    </xf>
    <xf numFmtId="14" fontId="0" fillId="0" borderId="11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Continuous"/>
    </xf>
    <xf numFmtId="0" fontId="0" fillId="0" borderId="0" xfId="0" applyFont="1" applyBorder="1" applyAlignment="1">
      <alignment horizontal="right" vertical="center"/>
    </xf>
    <xf numFmtId="0" fontId="0" fillId="0" borderId="23" xfId="0" applyBorder="1" applyAlignment="1">
      <alignment horizontal="right"/>
    </xf>
    <xf numFmtId="0" fontId="0" fillId="0" borderId="23" xfId="0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Continuous" wrapText="1"/>
    </xf>
    <xf numFmtId="0" fontId="0" fillId="0" borderId="11" xfId="0" applyFont="1" applyFill="1" applyBorder="1" applyAlignment="1">
      <alignment horizontal="centerContinuous" wrapText="1"/>
    </xf>
    <xf numFmtId="0" fontId="0" fillId="0" borderId="0" xfId="0" applyFill="1" applyAlignment="1">
      <alignment vertical="justify"/>
    </xf>
    <xf numFmtId="0" fontId="0" fillId="0" borderId="21" xfId="0" applyBorder="1" applyAlignment="1">
      <alignment/>
    </xf>
    <xf numFmtId="0" fontId="0" fillId="0" borderId="0" xfId="0" applyAlignment="1">
      <alignment horizontal="centerContinuous"/>
    </xf>
    <xf numFmtId="0" fontId="0" fillId="29" borderId="24" xfId="0" applyFont="1" applyFill="1" applyBorder="1" applyAlignment="1">
      <alignment horizontal="centerContinuous"/>
    </xf>
    <xf numFmtId="0" fontId="0" fillId="29" borderId="24" xfId="0" applyFont="1" applyFill="1" applyBorder="1" applyAlignment="1">
      <alignment horizontal="centerContinuous"/>
    </xf>
    <xf numFmtId="0" fontId="0" fillId="29" borderId="25" xfId="0" applyFont="1" applyFill="1" applyBorder="1" applyAlignment="1">
      <alignment horizontal="centerContinuous"/>
    </xf>
    <xf numFmtId="0" fontId="0" fillId="29" borderId="26" xfId="0" applyFont="1" applyFill="1" applyBorder="1" applyAlignment="1">
      <alignment horizontal="centerContinuous"/>
    </xf>
    <xf numFmtId="0" fontId="7" fillId="0" borderId="0" xfId="0" applyNumberFormat="1" applyFont="1" applyBorder="1" applyAlignment="1">
      <alignment horizontal="left" wrapText="1"/>
    </xf>
    <xf numFmtId="0" fontId="0" fillId="0" borderId="36" xfId="0" applyBorder="1" applyAlignment="1">
      <alignment/>
    </xf>
    <xf numFmtId="0" fontId="0" fillId="0" borderId="0" xfId="0" applyFill="1" applyBorder="1" applyAlignment="1">
      <alignment horizontal="right" vertical="center"/>
    </xf>
    <xf numFmtId="0" fontId="0" fillId="0" borderId="13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14" fontId="12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36"/>
  <sheetViews>
    <sheetView showZeros="0" tabSelected="1" view="pageBreakPreview" zoomScale="124" zoomScaleSheetLayoutView="124" zoomScalePageLayoutView="0" workbookViewId="0" topLeftCell="A1">
      <selection activeCell="E26" sqref="E26"/>
    </sheetView>
  </sheetViews>
  <sheetFormatPr defaultColWidth="9.140625" defaultRowHeight="12"/>
  <cols>
    <col min="1" max="1" width="3.8515625" style="0" customWidth="1"/>
    <col min="2" max="2" width="17.00390625" style="0" customWidth="1"/>
    <col min="3" max="3" width="13.140625" style="0" customWidth="1"/>
    <col min="4" max="4" width="11.8515625" style="0" customWidth="1"/>
    <col min="5" max="5" width="11.28125" style="0" customWidth="1"/>
    <col min="6" max="12" width="9.140625" style="0" customWidth="1"/>
    <col min="13" max="13" width="7.421875" style="0" customWidth="1"/>
    <col min="14" max="14" width="9.140625" style="0" customWidth="1"/>
    <col min="15" max="15" width="8.421875" style="0" customWidth="1"/>
    <col min="16" max="16" width="9.28125" style="0" customWidth="1"/>
    <col min="17" max="17" width="6.8515625" style="0" customWidth="1"/>
  </cols>
  <sheetData>
    <row r="3" spans="2:17" s="28" customFormat="1" ht="12" customHeight="1">
      <c r="B3" s="72"/>
      <c r="C3" s="72"/>
      <c r="D3" s="73" t="s">
        <v>199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  <c r="P3" s="72"/>
      <c r="Q3" s="72"/>
    </row>
    <row r="4" spans="2:17" s="28" customFormat="1" ht="12.75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</row>
    <row r="5" spans="2:17" s="28" customFormat="1" ht="12">
      <c r="B5" s="76"/>
      <c r="C5" s="77" t="s">
        <v>0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9"/>
      <c r="Q5" s="76"/>
    </row>
    <row r="6" spans="2:17" s="28" customFormat="1" ht="12">
      <c r="B6" s="76"/>
      <c r="C6" s="80" t="s">
        <v>50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2"/>
      <c r="Q6" s="76"/>
    </row>
    <row r="7" spans="2:17" s="28" customFormat="1" ht="12">
      <c r="B7" s="76"/>
      <c r="C7" s="80" t="s">
        <v>182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2"/>
      <c r="Q7" s="76"/>
    </row>
    <row r="8" spans="2:17" s="28" customFormat="1" ht="12">
      <c r="B8" s="76"/>
      <c r="C8" s="83" t="s">
        <v>49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5"/>
      <c r="Q8" s="76"/>
    </row>
    <row r="9" spans="2:17" s="28" customFormat="1" ht="12">
      <c r="B9" s="76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76"/>
    </row>
    <row r="10" spans="2:17" s="28" customFormat="1" ht="12">
      <c r="B10" s="76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76"/>
    </row>
    <row r="11" spans="2:17" s="28" customFormat="1" ht="12">
      <c r="B11" s="76"/>
      <c r="C11" s="134"/>
      <c r="D11" s="135" t="s">
        <v>7</v>
      </c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7"/>
      <c r="P11" s="141"/>
      <c r="Q11" s="76"/>
    </row>
    <row r="12" spans="2:17" s="28" customFormat="1" ht="12">
      <c r="B12" s="76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41"/>
      <c r="Q12" s="76"/>
    </row>
    <row r="13" spans="2:17" s="28" customFormat="1" ht="12">
      <c r="B13" s="76"/>
      <c r="Q13" s="76"/>
    </row>
    <row r="14" spans="2:17" s="28" customFormat="1" ht="12.75">
      <c r="B14" s="72"/>
      <c r="C14" s="72"/>
      <c r="D14" s="86" t="s">
        <v>20</v>
      </c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8"/>
      <c r="P14" s="72"/>
      <c r="Q14" s="72"/>
    </row>
    <row r="15" spans="2:17" s="28" customFormat="1" ht="12.75">
      <c r="B15" s="72"/>
      <c r="C15" s="72"/>
      <c r="D15" s="89" t="s">
        <v>147</v>
      </c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1"/>
      <c r="P15" s="72"/>
      <c r="Q15" s="72"/>
    </row>
    <row r="16" spans="2:17" s="28" customFormat="1" ht="12.75">
      <c r="B16" s="72"/>
      <c r="C16" s="72"/>
      <c r="D16" s="89" t="s">
        <v>97</v>
      </c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1"/>
      <c r="P16" s="72"/>
      <c r="Q16" s="72"/>
    </row>
    <row r="17" spans="2:17" s="28" customFormat="1" ht="12.75">
      <c r="B17" s="72"/>
      <c r="C17" s="72"/>
      <c r="D17" s="92" t="s">
        <v>119</v>
      </c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4"/>
      <c r="P17" s="72"/>
      <c r="Q17" s="72"/>
    </row>
    <row r="18" spans="2:17" s="28" customFormat="1" ht="12.75">
      <c r="B18" s="72"/>
      <c r="C18" s="72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72"/>
      <c r="Q18" s="72"/>
    </row>
    <row r="19" spans="2:17" s="28" customFormat="1" ht="12.75">
      <c r="B19" s="72"/>
      <c r="C19" s="72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72"/>
      <c r="Q19" s="72"/>
    </row>
    <row r="20" spans="2:17" s="28" customFormat="1" ht="12.75">
      <c r="B20" s="72"/>
      <c r="C20" s="72"/>
      <c r="P20" s="72"/>
      <c r="Q20" s="72"/>
    </row>
    <row r="21" spans="2:17" s="28" customFormat="1" ht="12">
      <c r="B21" s="95" t="s">
        <v>63</v>
      </c>
      <c r="C21" s="96"/>
      <c r="D21" s="96"/>
      <c r="E21" s="96"/>
      <c r="F21" s="96"/>
      <c r="G21" s="96"/>
      <c r="H21" s="96"/>
      <c r="I21" s="96"/>
      <c r="J21" s="97"/>
      <c r="K21" s="98" t="s">
        <v>168</v>
      </c>
      <c r="L21" s="96"/>
      <c r="M21" s="97"/>
      <c r="N21" s="99"/>
      <c r="O21" s="100" t="s">
        <v>158</v>
      </c>
      <c r="P21" s="101"/>
      <c r="Q21" s="102"/>
    </row>
    <row r="22" spans="2:17" s="28" customFormat="1" ht="11.25">
      <c r="B22" s="223" t="s">
        <v>26</v>
      </c>
      <c r="C22" s="45"/>
      <c r="D22" s="45"/>
      <c r="E22" s="45"/>
      <c r="F22" s="45"/>
      <c r="G22" s="45"/>
      <c r="H22" s="45"/>
      <c r="I22" s="45"/>
      <c r="J22" s="104"/>
      <c r="K22" s="105" t="s">
        <v>127</v>
      </c>
      <c r="L22" s="106"/>
      <c r="M22" s="107"/>
      <c r="N22" s="108"/>
      <c r="O22" s="110" t="s">
        <v>37</v>
      </c>
      <c r="P22" s="110"/>
      <c r="Q22" s="110"/>
    </row>
    <row r="23" spans="2:17" s="28" customFormat="1" ht="11.25">
      <c r="B23" s="103" t="s">
        <v>189</v>
      </c>
      <c r="C23" s="45"/>
      <c r="D23" s="45"/>
      <c r="E23" s="45"/>
      <c r="F23" s="45"/>
      <c r="G23" s="45"/>
      <c r="H23" s="45"/>
      <c r="I23" s="45"/>
      <c r="J23" s="104"/>
      <c r="K23" s="105" t="s">
        <v>15</v>
      </c>
      <c r="L23" s="106"/>
      <c r="M23" s="107"/>
      <c r="N23" s="108"/>
      <c r="O23" s="110" t="s">
        <v>173</v>
      </c>
      <c r="P23" s="110"/>
      <c r="Q23" s="110"/>
    </row>
    <row r="24" spans="2:17" s="28" customFormat="1" ht="11.25">
      <c r="B24" s="103" t="s">
        <v>61</v>
      </c>
      <c r="C24" s="45"/>
      <c r="D24" s="45"/>
      <c r="E24" s="45"/>
      <c r="F24" s="45"/>
      <c r="G24" s="45"/>
      <c r="H24" s="45"/>
      <c r="I24" s="45"/>
      <c r="J24" s="104"/>
      <c r="K24" s="105"/>
      <c r="L24" s="106"/>
      <c r="M24" s="107"/>
      <c r="N24" s="108"/>
      <c r="O24" s="217" t="s">
        <v>75</v>
      </c>
      <c r="P24" s="110"/>
      <c r="Q24" s="110"/>
    </row>
    <row r="25" spans="2:17" s="28" customFormat="1" ht="11.25">
      <c r="B25" s="103"/>
      <c r="C25" s="45"/>
      <c r="D25" s="45"/>
      <c r="E25" s="45"/>
      <c r="F25" s="45"/>
      <c r="G25" s="45"/>
      <c r="H25" s="45"/>
      <c r="I25" s="45"/>
      <c r="J25" s="104"/>
      <c r="L25" s="106"/>
      <c r="M25" s="107"/>
      <c r="N25" s="108"/>
      <c r="O25" s="110" t="s">
        <v>210</v>
      </c>
      <c r="P25" s="110"/>
      <c r="Q25" s="110"/>
    </row>
    <row r="26" spans="2:17" s="28" customFormat="1" ht="11.25">
      <c r="B26" s="109"/>
      <c r="C26" s="45"/>
      <c r="D26" s="45"/>
      <c r="E26" s="45"/>
      <c r="F26" s="45"/>
      <c r="G26" s="45"/>
      <c r="H26" s="45"/>
      <c r="I26" s="45"/>
      <c r="J26" s="104"/>
      <c r="M26" s="111"/>
      <c r="N26" s="108"/>
      <c r="O26" s="110" t="s">
        <v>172</v>
      </c>
      <c r="P26" s="110"/>
      <c r="Q26" s="110"/>
    </row>
    <row r="27" spans="2:17" s="28" customFormat="1" ht="11.25">
      <c r="B27" s="103"/>
      <c r="C27" s="45"/>
      <c r="D27" s="45"/>
      <c r="E27" s="45"/>
      <c r="F27" s="45"/>
      <c r="G27" s="45"/>
      <c r="H27" s="45"/>
      <c r="I27" s="45"/>
      <c r="J27" s="104"/>
      <c r="K27" s="105"/>
      <c r="L27" s="106"/>
      <c r="M27" s="107"/>
      <c r="N27" s="108"/>
      <c r="O27" s="110" t="s">
        <v>172</v>
      </c>
      <c r="P27" s="110"/>
      <c r="Q27" s="110"/>
    </row>
    <row r="28" spans="2:17" s="28" customFormat="1" ht="11.25">
      <c r="B28" s="216"/>
      <c r="C28" s="43"/>
      <c r="D28" s="43"/>
      <c r="E28" s="43"/>
      <c r="F28" s="43"/>
      <c r="G28" s="43"/>
      <c r="H28" s="43"/>
      <c r="I28" s="43"/>
      <c r="J28" s="44"/>
      <c r="K28" s="112"/>
      <c r="L28" s="112"/>
      <c r="M28" s="113"/>
      <c r="N28" s="108"/>
      <c r="O28" s="218" t="s">
        <v>115</v>
      </c>
      <c r="P28" s="114"/>
      <c r="Q28" s="115"/>
    </row>
    <row r="29" s="28" customFormat="1" ht="11.25"/>
    <row r="30" spans="2:17" s="28" customFormat="1" ht="12">
      <c r="B30" s="116" t="s">
        <v>114</v>
      </c>
      <c r="C30" s="117"/>
      <c r="D30" s="117"/>
      <c r="E30" s="117"/>
      <c r="F30" s="117"/>
      <c r="G30" s="117" t="s">
        <v>107</v>
      </c>
      <c r="H30" s="117"/>
      <c r="I30" s="117"/>
      <c r="J30" s="117"/>
      <c r="K30" s="117"/>
      <c r="L30" s="117"/>
      <c r="M30" s="117"/>
      <c r="N30" s="117"/>
      <c r="O30" s="117"/>
      <c r="P30" s="117"/>
      <c r="Q30" s="118"/>
    </row>
    <row r="31" spans="2:17" s="28" customFormat="1" ht="12">
      <c r="B31" s="116" t="s">
        <v>197</v>
      </c>
      <c r="C31" s="117"/>
      <c r="D31" s="119"/>
      <c r="E31" s="119"/>
      <c r="F31" s="119"/>
      <c r="G31" s="119" t="s">
        <v>131</v>
      </c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2" spans="2:17" s="28" customFormat="1" ht="11.25">
      <c r="B32" s="121" t="s">
        <v>48</v>
      </c>
      <c r="C32" s="122"/>
      <c r="D32" s="219" t="s">
        <v>48</v>
      </c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1"/>
    </row>
    <row r="33" spans="2:17" s="28" customFormat="1" ht="11.25">
      <c r="B33" s="121" t="s">
        <v>21</v>
      </c>
      <c r="C33" s="138"/>
      <c r="D33" s="105" t="s">
        <v>142</v>
      </c>
      <c r="E33" s="106"/>
      <c r="F33" s="106"/>
      <c r="G33" s="106"/>
      <c r="H33" s="139"/>
      <c r="I33" s="140"/>
      <c r="J33" s="106"/>
      <c r="K33" s="106"/>
      <c r="L33" s="106"/>
      <c r="M33" s="105"/>
      <c r="N33" s="106"/>
      <c r="O33" s="106"/>
      <c r="P33" s="106"/>
      <c r="Q33" s="107"/>
    </row>
    <row r="34" spans="2:17" s="28" customFormat="1" ht="11.25">
      <c r="B34" s="121" t="s">
        <v>145</v>
      </c>
      <c r="C34" s="138"/>
      <c r="D34" s="105" t="s">
        <v>204</v>
      </c>
      <c r="E34" s="106"/>
      <c r="F34" s="106"/>
      <c r="G34" s="106"/>
      <c r="H34" s="139"/>
      <c r="I34" s="140"/>
      <c r="J34" s="106"/>
      <c r="K34" s="106"/>
      <c r="L34" s="106"/>
      <c r="M34" s="105"/>
      <c r="N34" s="106"/>
      <c r="O34" s="106"/>
      <c r="P34" s="106"/>
      <c r="Q34" s="107"/>
    </row>
    <row r="35" spans="2:17" s="28" customFormat="1" ht="11.25">
      <c r="B35" s="123">
        <v>1</v>
      </c>
      <c r="C35" s="125"/>
      <c r="D35" s="123">
        <v>2</v>
      </c>
      <c r="E35" s="125"/>
      <c r="F35" s="125"/>
      <c r="G35" s="127"/>
      <c r="H35" s="126">
        <v>3</v>
      </c>
      <c r="I35" s="127"/>
      <c r="J35" s="125"/>
      <c r="K35" s="125"/>
      <c r="L35" s="125"/>
      <c r="M35" s="123">
        <v>4</v>
      </c>
      <c r="N35" s="125"/>
      <c r="O35" s="125"/>
      <c r="P35" s="125"/>
      <c r="Q35" s="124"/>
    </row>
    <row r="36" spans="2:17" s="28" customFormat="1" ht="11.25">
      <c r="B36" s="202" t="s">
        <v>163</v>
      </c>
      <c r="C36" s="129"/>
      <c r="D36" s="128" t="s">
        <v>58</v>
      </c>
      <c r="E36" s="129"/>
      <c r="F36" s="129"/>
      <c r="G36" s="129"/>
      <c r="H36" s="130"/>
      <c r="I36" s="129"/>
      <c r="J36" s="129"/>
      <c r="K36" s="129"/>
      <c r="L36" s="129"/>
      <c r="M36" s="128"/>
      <c r="N36" s="131"/>
      <c r="O36" s="131"/>
      <c r="P36" s="131"/>
      <c r="Q36" s="132"/>
    </row>
  </sheetData>
  <sheetProtection/>
  <printOptions horizontalCentered="1"/>
  <pageMargins left="0.03937007874015748" right="0.03937007874015748" top="0.3937007874015748" bottom="0.3937007874015748" header="0.3937007874015748" footer="0.3937007874015748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showZeros="0" view="pageBreakPreview" zoomScale="60" zoomScalePageLayoutView="0" workbookViewId="0" topLeftCell="A1">
      <selection activeCell="A1" sqref="A1"/>
    </sheetView>
  </sheetViews>
  <sheetFormatPr defaultColWidth="9.140625" defaultRowHeight="12"/>
  <cols>
    <col min="1" max="1" width="54.140625" style="3" customWidth="1"/>
    <col min="2" max="2" width="0" style="31" hidden="1" customWidth="1"/>
    <col min="3" max="3" width="7.8515625" style="3" customWidth="1"/>
    <col min="4" max="4" width="9.8515625" style="3" customWidth="1"/>
    <col min="5" max="7" width="9.140625" style="3" customWidth="1"/>
    <col min="8" max="8" width="11.140625" style="3" customWidth="1"/>
    <col min="9" max="11" width="9.140625" style="3" customWidth="1"/>
    <col min="12" max="12" width="11.8515625" style="3" customWidth="1"/>
    <col min="13" max="16384" width="9.140625" style="3" customWidth="1"/>
  </cols>
  <sheetData>
    <row r="1" spans="1:12" s="2" customFormat="1" ht="12">
      <c r="A1" s="153" t="s">
        <v>154</v>
      </c>
      <c r="B1" s="30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2" customFormat="1" ht="12">
      <c r="A2" s="153" t="s">
        <v>213</v>
      </c>
      <c r="B2" s="30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s="2" customFormat="1" ht="12" customHeight="1">
      <c r="A3" s="153" t="s">
        <v>91</v>
      </c>
      <c r="B3" s="1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s="2" customFormat="1" ht="4.5" customHeight="1">
      <c r="A4" s="22"/>
      <c r="B4" s="1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2:12" s="2" customFormat="1" ht="11.25">
      <c r="B5" s="62"/>
      <c r="C5" s="23"/>
      <c r="D5" s="23"/>
      <c r="E5" s="23"/>
      <c r="F5" s="23"/>
      <c r="G5" s="23"/>
      <c r="H5" s="23"/>
      <c r="I5" s="23"/>
      <c r="J5" s="23"/>
      <c r="K5" s="23"/>
      <c r="L5" s="29" t="s">
        <v>161</v>
      </c>
    </row>
    <row r="6" spans="1:12" s="2" customFormat="1" ht="11.25">
      <c r="A6" s="58"/>
      <c r="B6" s="143"/>
      <c r="C6" s="11"/>
      <c r="D6" s="9" t="s">
        <v>47</v>
      </c>
      <c r="E6" s="145" t="s">
        <v>162</v>
      </c>
      <c r="F6" s="36" t="s">
        <v>4</v>
      </c>
      <c r="G6" s="37"/>
      <c r="H6" s="37"/>
      <c r="I6" s="36" t="s">
        <v>215</v>
      </c>
      <c r="J6" s="37"/>
      <c r="K6" s="37"/>
      <c r="L6" s="33"/>
    </row>
    <row r="7" spans="1:12" s="2" customFormat="1" ht="11.25">
      <c r="A7" s="59"/>
      <c r="B7" s="67"/>
      <c r="C7" s="16"/>
      <c r="D7" s="18" t="s">
        <v>196</v>
      </c>
      <c r="E7" s="21" t="s">
        <v>112</v>
      </c>
      <c r="F7" s="34" t="s">
        <v>105</v>
      </c>
      <c r="G7" s="4"/>
      <c r="H7" s="4"/>
      <c r="I7" s="34" t="s">
        <v>6</v>
      </c>
      <c r="J7" s="146"/>
      <c r="K7" s="146"/>
      <c r="L7" s="1"/>
    </row>
    <row r="8" spans="1:12" s="2" customFormat="1" ht="11.25">
      <c r="A8" s="59"/>
      <c r="B8" s="67"/>
      <c r="C8" s="16"/>
      <c r="D8" s="18" t="s">
        <v>188</v>
      </c>
      <c r="E8" s="18" t="s">
        <v>143</v>
      </c>
      <c r="F8" s="18" t="s">
        <v>164</v>
      </c>
      <c r="G8" s="18" t="s">
        <v>148</v>
      </c>
      <c r="H8" s="18" t="s">
        <v>143</v>
      </c>
      <c r="I8" s="21" t="s">
        <v>141</v>
      </c>
      <c r="J8" s="36" t="s">
        <v>3</v>
      </c>
      <c r="K8" s="37"/>
      <c r="L8" s="33"/>
    </row>
    <row r="9" spans="1:12" s="2" customFormat="1" ht="11.25">
      <c r="A9" s="59"/>
      <c r="B9" s="67"/>
      <c r="C9" s="16"/>
      <c r="D9" s="18" t="s">
        <v>77</v>
      </c>
      <c r="E9" s="18" t="s">
        <v>183</v>
      </c>
      <c r="F9" s="18" t="s">
        <v>104</v>
      </c>
      <c r="G9" s="18" t="s">
        <v>157</v>
      </c>
      <c r="H9" s="18" t="s">
        <v>42</v>
      </c>
      <c r="I9" s="21"/>
      <c r="J9" s="34" t="s">
        <v>105</v>
      </c>
      <c r="K9" s="4"/>
      <c r="L9" s="5"/>
    </row>
    <row r="10" spans="1:12" s="2" customFormat="1" ht="11.25">
      <c r="A10" s="59"/>
      <c r="B10" s="67"/>
      <c r="C10" s="16"/>
      <c r="D10" s="18" t="s">
        <v>180</v>
      </c>
      <c r="E10" s="18" t="s">
        <v>164</v>
      </c>
      <c r="F10" s="18" t="s">
        <v>187</v>
      </c>
      <c r="G10" s="18" t="s">
        <v>135</v>
      </c>
      <c r="H10" s="18" t="s">
        <v>201</v>
      </c>
      <c r="I10" s="18"/>
      <c r="J10" s="18" t="s">
        <v>164</v>
      </c>
      <c r="K10" s="18" t="s">
        <v>148</v>
      </c>
      <c r="L10" s="18" t="s">
        <v>143</v>
      </c>
    </row>
    <row r="11" spans="1:12" s="2" customFormat="1" ht="11.25">
      <c r="A11" s="59"/>
      <c r="B11" s="67"/>
      <c r="C11" s="16" t="s">
        <v>133</v>
      </c>
      <c r="D11" s="18" t="s">
        <v>94</v>
      </c>
      <c r="E11" s="18" t="s">
        <v>104</v>
      </c>
      <c r="F11" s="18" t="s">
        <v>198</v>
      </c>
      <c r="G11" s="18" t="s">
        <v>69</v>
      </c>
      <c r="H11" s="18" t="s">
        <v>1</v>
      </c>
      <c r="I11" s="18"/>
      <c r="J11" s="18" t="s">
        <v>104</v>
      </c>
      <c r="K11" s="18" t="s">
        <v>157</v>
      </c>
      <c r="L11" s="18" t="s">
        <v>42</v>
      </c>
    </row>
    <row r="12" spans="1:12" s="2" customFormat="1" ht="11.25">
      <c r="A12" s="59"/>
      <c r="B12" s="67"/>
      <c r="C12" s="16" t="s">
        <v>110</v>
      </c>
      <c r="D12" s="18" t="s">
        <v>216</v>
      </c>
      <c r="E12" s="18" t="s">
        <v>186</v>
      </c>
      <c r="F12" s="18" t="s">
        <v>192</v>
      </c>
      <c r="G12" s="18"/>
      <c r="H12" s="18" t="s">
        <v>23</v>
      </c>
      <c r="I12" s="18"/>
      <c r="J12" s="18" t="s">
        <v>187</v>
      </c>
      <c r="K12" s="18" t="s">
        <v>135</v>
      </c>
      <c r="L12" s="18" t="s">
        <v>201</v>
      </c>
    </row>
    <row r="13" spans="1:12" s="2" customFormat="1" ht="11.25">
      <c r="A13" s="59"/>
      <c r="B13" s="67"/>
      <c r="C13" s="16"/>
      <c r="D13" s="18"/>
      <c r="E13" s="18" t="s">
        <v>62</v>
      </c>
      <c r="F13" s="18"/>
      <c r="G13" s="18"/>
      <c r="H13" s="18" t="s">
        <v>184</v>
      </c>
      <c r="I13" s="18"/>
      <c r="J13" s="18" t="s">
        <v>198</v>
      </c>
      <c r="K13" s="18" t="s">
        <v>69</v>
      </c>
      <c r="L13" s="18" t="s">
        <v>1</v>
      </c>
    </row>
    <row r="14" spans="1:12" s="2" customFormat="1" ht="11.25">
      <c r="A14" s="59"/>
      <c r="B14" s="67"/>
      <c r="C14" s="16"/>
      <c r="D14" s="18"/>
      <c r="E14" s="18" t="s">
        <v>166</v>
      </c>
      <c r="F14" s="18"/>
      <c r="G14" s="18"/>
      <c r="H14" s="18" t="s">
        <v>70</v>
      </c>
      <c r="I14" s="18"/>
      <c r="J14" s="18" t="s">
        <v>192</v>
      </c>
      <c r="K14" s="18"/>
      <c r="L14" s="18" t="s">
        <v>23</v>
      </c>
    </row>
    <row r="15" spans="1:12" s="2" customFormat="1" ht="11.25">
      <c r="A15" s="59"/>
      <c r="B15" s="67"/>
      <c r="C15" s="16"/>
      <c r="D15" s="18"/>
      <c r="E15" s="18" t="s">
        <v>169</v>
      </c>
      <c r="F15" s="18"/>
      <c r="G15" s="18"/>
      <c r="H15" s="18" t="s">
        <v>98</v>
      </c>
      <c r="I15" s="18"/>
      <c r="J15" s="18"/>
      <c r="K15" s="18"/>
      <c r="L15" s="18" t="s">
        <v>184</v>
      </c>
    </row>
    <row r="16" spans="1:12" s="2" customFormat="1" ht="11.25">
      <c r="A16" s="59"/>
      <c r="B16" s="67"/>
      <c r="C16" s="16"/>
      <c r="D16" s="18"/>
      <c r="E16" s="18" t="s">
        <v>96</v>
      </c>
      <c r="F16" s="18"/>
      <c r="G16" s="18"/>
      <c r="H16" s="18" t="s">
        <v>54</v>
      </c>
      <c r="I16" s="18"/>
      <c r="J16" s="18"/>
      <c r="K16" s="18"/>
      <c r="L16" s="18" t="s">
        <v>70</v>
      </c>
    </row>
    <row r="17" spans="1:12" s="2" customFormat="1" ht="11.25">
      <c r="A17" s="59"/>
      <c r="B17" s="67"/>
      <c r="C17" s="16"/>
      <c r="D17" s="18"/>
      <c r="E17" s="18" t="s">
        <v>141</v>
      </c>
      <c r="F17" s="18"/>
      <c r="G17" s="18"/>
      <c r="H17" s="18" t="s">
        <v>211</v>
      </c>
      <c r="I17" s="18"/>
      <c r="J17" s="18"/>
      <c r="K17" s="18"/>
      <c r="L17" s="18" t="s">
        <v>98</v>
      </c>
    </row>
    <row r="18" spans="1:12" s="2" customFormat="1" ht="11.25">
      <c r="A18" s="59"/>
      <c r="B18" s="67"/>
      <c r="C18" s="16"/>
      <c r="D18" s="18"/>
      <c r="E18" s="18"/>
      <c r="F18" s="18"/>
      <c r="G18" s="18"/>
      <c r="H18" s="18"/>
      <c r="I18" s="18"/>
      <c r="J18" s="18"/>
      <c r="K18" s="18"/>
      <c r="L18" s="18" t="s">
        <v>54</v>
      </c>
    </row>
    <row r="19" spans="1:12" s="2" customFormat="1" ht="11.25">
      <c r="A19" s="38"/>
      <c r="B19" s="144"/>
      <c r="C19" s="12"/>
      <c r="D19" s="10"/>
      <c r="E19" s="10"/>
      <c r="F19" s="10"/>
      <c r="G19" s="10"/>
      <c r="H19" s="10"/>
      <c r="I19" s="18"/>
      <c r="J19" s="18"/>
      <c r="K19" s="18"/>
      <c r="L19" s="18" t="s">
        <v>211</v>
      </c>
    </row>
    <row r="20" spans="1:12" s="2" customFormat="1" ht="11.25">
      <c r="A20" s="14">
        <v>1</v>
      </c>
      <c r="B20" s="24"/>
      <c r="C20" s="12">
        <v>2</v>
      </c>
      <c r="D20" s="10">
        <v>3</v>
      </c>
      <c r="E20" s="10">
        <v>4</v>
      </c>
      <c r="F20" s="10">
        <v>5</v>
      </c>
      <c r="G20" s="10">
        <v>6</v>
      </c>
      <c r="H20" s="10">
        <v>7</v>
      </c>
      <c r="I20" s="14">
        <v>8</v>
      </c>
      <c r="J20" s="13">
        <v>9</v>
      </c>
      <c r="K20" s="13">
        <v>10</v>
      </c>
      <c r="L20" s="13">
        <v>11</v>
      </c>
    </row>
    <row r="21" spans="1:12" s="2" customFormat="1" ht="24" customHeight="1">
      <c r="A21" s="68" t="s">
        <v>31</v>
      </c>
      <c r="B21" s="61">
        <f>620100200</f>
        <v>620100200</v>
      </c>
      <c r="C21" s="11">
        <v>101</v>
      </c>
      <c r="D21" s="187">
        <v>0</v>
      </c>
      <c r="E21" s="187">
        <v>0</v>
      </c>
      <c r="F21" s="187">
        <v>0</v>
      </c>
      <c r="G21" s="187">
        <v>0</v>
      </c>
      <c r="H21" s="187">
        <v>0</v>
      </c>
      <c r="I21" s="187">
        <v>0</v>
      </c>
      <c r="J21" s="187">
        <v>0</v>
      </c>
      <c r="K21" s="187">
        <v>0</v>
      </c>
      <c r="L21" s="187">
        <v>0</v>
      </c>
    </row>
    <row r="22" spans="1:12" s="2" customFormat="1" ht="24" customHeight="1">
      <c r="A22" s="68" t="s">
        <v>122</v>
      </c>
      <c r="B22" s="61">
        <f>620100300</f>
        <v>620100300</v>
      </c>
      <c r="C22" s="11">
        <v>102</v>
      </c>
      <c r="D22" s="187">
        <v>236</v>
      </c>
      <c r="E22" s="187">
        <v>67</v>
      </c>
      <c r="F22" s="187">
        <v>0</v>
      </c>
      <c r="G22" s="187">
        <v>67</v>
      </c>
      <c r="H22" s="187">
        <v>0</v>
      </c>
      <c r="I22" s="187">
        <v>67</v>
      </c>
      <c r="J22" s="187">
        <v>0</v>
      </c>
      <c r="K22" s="187">
        <v>67</v>
      </c>
      <c r="L22" s="187">
        <v>0</v>
      </c>
    </row>
    <row r="23" spans="1:12" s="2" customFormat="1" ht="24" customHeight="1">
      <c r="A23" s="68" t="s">
        <v>25</v>
      </c>
      <c r="B23" s="61">
        <f>620100400</f>
        <v>620100400</v>
      </c>
      <c r="C23" s="11">
        <v>103</v>
      </c>
      <c r="D23" s="187">
        <v>49</v>
      </c>
      <c r="E23" s="187">
        <v>8</v>
      </c>
      <c r="F23" s="187">
        <v>0</v>
      </c>
      <c r="G23" s="187">
        <v>8</v>
      </c>
      <c r="H23" s="187">
        <v>0</v>
      </c>
      <c r="I23" s="187">
        <v>8</v>
      </c>
      <c r="J23" s="187">
        <v>0</v>
      </c>
      <c r="K23" s="187">
        <v>8</v>
      </c>
      <c r="L23" s="187">
        <v>0</v>
      </c>
    </row>
    <row r="24" spans="1:12" s="2" customFormat="1" ht="24" customHeight="1">
      <c r="A24" s="68" t="s">
        <v>29</v>
      </c>
      <c r="B24" s="61">
        <f>620100500</f>
        <v>620100500</v>
      </c>
      <c r="C24" s="11">
        <v>104</v>
      </c>
      <c r="D24" s="187">
        <v>0</v>
      </c>
      <c r="E24" s="187">
        <v>0</v>
      </c>
      <c r="F24" s="187">
        <v>0</v>
      </c>
      <c r="G24" s="187">
        <v>0</v>
      </c>
      <c r="H24" s="187">
        <v>0</v>
      </c>
      <c r="I24" s="187">
        <v>0</v>
      </c>
      <c r="J24" s="187">
        <v>0</v>
      </c>
      <c r="K24" s="187">
        <v>0</v>
      </c>
      <c r="L24" s="187">
        <v>0</v>
      </c>
    </row>
    <row r="25" spans="1:12" s="2" customFormat="1" ht="12" customHeight="1">
      <c r="A25" s="69" t="s">
        <v>28</v>
      </c>
      <c r="B25" s="61">
        <f>620100600</f>
        <v>620100600</v>
      </c>
      <c r="C25" s="11">
        <v>105</v>
      </c>
      <c r="D25" s="187">
        <v>1</v>
      </c>
      <c r="E25" s="187">
        <v>0</v>
      </c>
      <c r="F25" s="187">
        <v>0</v>
      </c>
      <c r="G25" s="187">
        <v>0</v>
      </c>
      <c r="H25" s="187">
        <v>0</v>
      </c>
      <c r="I25" s="187">
        <v>0</v>
      </c>
      <c r="J25" s="187">
        <v>0</v>
      </c>
      <c r="K25" s="187">
        <v>0</v>
      </c>
      <c r="L25" s="187">
        <v>0</v>
      </c>
    </row>
    <row r="26" spans="1:12" s="2" customFormat="1" ht="12" customHeight="1">
      <c r="A26" s="69" t="s">
        <v>2</v>
      </c>
      <c r="B26" s="61">
        <f>620100700</f>
        <v>620100700</v>
      </c>
      <c r="C26" s="11">
        <v>106</v>
      </c>
      <c r="D26" s="187">
        <v>48</v>
      </c>
      <c r="E26" s="187">
        <v>8</v>
      </c>
      <c r="F26" s="187">
        <v>0</v>
      </c>
      <c r="G26" s="187">
        <v>8</v>
      </c>
      <c r="H26" s="187">
        <v>0</v>
      </c>
      <c r="I26" s="187">
        <v>8</v>
      </c>
      <c r="J26" s="187">
        <v>0</v>
      </c>
      <c r="K26" s="187">
        <v>8</v>
      </c>
      <c r="L26" s="187">
        <v>0</v>
      </c>
    </row>
    <row r="27" spans="1:12" s="2" customFormat="1" ht="24" customHeight="1">
      <c r="A27" s="68" t="s">
        <v>34</v>
      </c>
      <c r="B27" s="61">
        <f>620100800</f>
        <v>620100800</v>
      </c>
      <c r="C27" s="11">
        <v>107</v>
      </c>
      <c r="D27" s="187">
        <v>0</v>
      </c>
      <c r="E27" s="187">
        <v>0</v>
      </c>
      <c r="F27" s="187">
        <v>0</v>
      </c>
      <c r="G27" s="187">
        <v>0</v>
      </c>
      <c r="H27" s="187">
        <v>0</v>
      </c>
      <c r="I27" s="187">
        <v>0</v>
      </c>
      <c r="J27" s="187">
        <v>0</v>
      </c>
      <c r="K27" s="187">
        <v>0</v>
      </c>
      <c r="L27" s="187">
        <v>0</v>
      </c>
    </row>
    <row r="28" spans="1:12" s="2" customFormat="1" ht="24" customHeight="1">
      <c r="A28" s="68" t="s">
        <v>29</v>
      </c>
      <c r="B28" s="61">
        <f>620100900</f>
        <v>620100900</v>
      </c>
      <c r="C28" s="11">
        <v>108</v>
      </c>
      <c r="D28" s="187">
        <v>0</v>
      </c>
      <c r="E28" s="187">
        <v>0</v>
      </c>
      <c r="F28" s="187">
        <v>0</v>
      </c>
      <c r="G28" s="187">
        <v>0</v>
      </c>
      <c r="H28" s="187">
        <v>0</v>
      </c>
      <c r="I28" s="187">
        <v>0</v>
      </c>
      <c r="J28" s="187">
        <v>0</v>
      </c>
      <c r="K28" s="187">
        <v>0</v>
      </c>
      <c r="L28" s="187">
        <v>0</v>
      </c>
    </row>
    <row r="29" spans="1:12" s="2" customFormat="1" ht="12" customHeight="1">
      <c r="A29" s="69" t="s">
        <v>28</v>
      </c>
      <c r="B29" s="61">
        <f>620101000</f>
        <v>620101000</v>
      </c>
      <c r="C29" s="11">
        <v>109</v>
      </c>
      <c r="D29" s="187">
        <v>0</v>
      </c>
      <c r="E29" s="187">
        <v>0</v>
      </c>
      <c r="F29" s="187">
        <v>0</v>
      </c>
      <c r="G29" s="187">
        <v>0</v>
      </c>
      <c r="H29" s="187">
        <v>0</v>
      </c>
      <c r="I29" s="187">
        <v>0</v>
      </c>
      <c r="J29" s="187">
        <v>0</v>
      </c>
      <c r="K29" s="187">
        <v>0</v>
      </c>
      <c r="L29" s="187">
        <v>0</v>
      </c>
    </row>
    <row r="30" spans="1:12" s="2" customFormat="1" ht="12" customHeight="1">
      <c r="A30" s="69" t="s">
        <v>2</v>
      </c>
      <c r="B30" s="61">
        <f>620101100</f>
        <v>620101100</v>
      </c>
      <c r="C30" s="11">
        <v>110</v>
      </c>
      <c r="D30" s="187">
        <v>0</v>
      </c>
      <c r="E30" s="187">
        <v>0</v>
      </c>
      <c r="F30" s="187">
        <v>0</v>
      </c>
      <c r="G30" s="187">
        <v>0</v>
      </c>
      <c r="H30" s="187">
        <v>0</v>
      </c>
      <c r="I30" s="187">
        <v>0</v>
      </c>
      <c r="J30" s="187">
        <v>0</v>
      </c>
      <c r="K30" s="187">
        <v>0</v>
      </c>
      <c r="L30" s="187">
        <v>0</v>
      </c>
    </row>
    <row r="31" spans="1:12" s="2" customFormat="1" ht="11.25" customHeight="1">
      <c r="A31" s="69" t="s">
        <v>66</v>
      </c>
      <c r="B31" s="61">
        <f>620101200</f>
        <v>620101200</v>
      </c>
      <c r="C31" s="11">
        <v>111</v>
      </c>
      <c r="D31" s="187">
        <v>151</v>
      </c>
      <c r="E31" s="187">
        <v>57</v>
      </c>
      <c r="F31" s="187">
        <v>0</v>
      </c>
      <c r="G31" s="187">
        <v>57</v>
      </c>
      <c r="H31" s="187">
        <v>0</v>
      </c>
      <c r="I31" s="187">
        <v>57</v>
      </c>
      <c r="J31" s="187">
        <v>0</v>
      </c>
      <c r="K31" s="187">
        <v>57</v>
      </c>
      <c r="L31" s="187">
        <v>0</v>
      </c>
    </row>
    <row r="32" spans="1:12" s="2" customFormat="1" ht="24" customHeight="1">
      <c r="A32" s="68" t="s">
        <v>29</v>
      </c>
      <c r="B32" s="61">
        <f>620101300</f>
        <v>620101300</v>
      </c>
      <c r="C32" s="14">
        <v>112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</row>
  </sheetData>
  <sheetProtection/>
  <printOptions horizontalCentered="1"/>
  <pageMargins left="0.07874015748031496" right="0.07874015748031496" top="0.3937007874015748" bottom="0.3937007874015748" header="0.3937007874015748" footer="0.3937007874015748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showZeros="0" view="pageBreakPreview" zoomScale="60" zoomScalePageLayoutView="0" workbookViewId="0" topLeftCell="A1">
      <selection activeCell="A1" sqref="A1"/>
    </sheetView>
  </sheetViews>
  <sheetFormatPr defaultColWidth="9.140625" defaultRowHeight="12"/>
  <cols>
    <col min="1" max="1" width="53.421875" style="3" customWidth="1"/>
    <col min="2" max="2" width="0" style="31" hidden="1" customWidth="1"/>
    <col min="3" max="3" width="7.8515625" style="3" customWidth="1"/>
    <col min="4" max="4" width="9.8515625" style="3" customWidth="1"/>
    <col min="5" max="7" width="9.140625" style="3" customWidth="1"/>
    <col min="8" max="8" width="11.140625" style="3" customWidth="1"/>
    <col min="9" max="11" width="9.140625" style="3" customWidth="1"/>
    <col min="12" max="12" width="11.8515625" style="3" customWidth="1"/>
    <col min="13" max="16384" width="9.140625" style="3" customWidth="1"/>
  </cols>
  <sheetData>
    <row r="1" spans="1:12" s="2" customFormat="1" ht="11.25">
      <c r="A1" s="58"/>
      <c r="B1" s="143"/>
      <c r="C1" s="11"/>
      <c r="D1" s="9" t="s">
        <v>47</v>
      </c>
      <c r="E1" s="145" t="s">
        <v>162</v>
      </c>
      <c r="F1" s="36" t="s">
        <v>4</v>
      </c>
      <c r="G1" s="37"/>
      <c r="H1" s="37"/>
      <c r="I1" s="36" t="s">
        <v>45</v>
      </c>
      <c r="J1" s="37"/>
      <c r="K1" s="37"/>
      <c r="L1" s="33"/>
    </row>
    <row r="2" spans="1:12" s="2" customFormat="1" ht="11.25">
      <c r="A2" s="59"/>
      <c r="B2" s="67"/>
      <c r="C2" s="16"/>
      <c r="D2" s="18" t="s">
        <v>196</v>
      </c>
      <c r="E2" s="21" t="s">
        <v>112</v>
      </c>
      <c r="F2" s="34" t="s">
        <v>105</v>
      </c>
      <c r="G2" s="4"/>
      <c r="H2" s="4"/>
      <c r="I2" s="34" t="s">
        <v>6</v>
      </c>
      <c r="J2" s="146"/>
      <c r="K2" s="146"/>
      <c r="L2" s="1"/>
    </row>
    <row r="3" spans="1:12" s="2" customFormat="1" ht="11.25">
      <c r="A3" s="59"/>
      <c r="B3" s="67"/>
      <c r="C3" s="16"/>
      <c r="D3" s="18" t="s">
        <v>188</v>
      </c>
      <c r="E3" s="18" t="s">
        <v>143</v>
      </c>
      <c r="F3" s="18" t="s">
        <v>164</v>
      </c>
      <c r="G3" s="18" t="s">
        <v>148</v>
      </c>
      <c r="H3" s="18" t="s">
        <v>143</v>
      </c>
      <c r="I3" s="21" t="s">
        <v>141</v>
      </c>
      <c r="J3" s="36" t="s">
        <v>3</v>
      </c>
      <c r="K3" s="37"/>
      <c r="L3" s="33"/>
    </row>
    <row r="4" spans="1:12" s="2" customFormat="1" ht="11.25">
      <c r="A4" s="59"/>
      <c r="B4" s="67"/>
      <c r="C4" s="16"/>
      <c r="D4" s="18" t="s">
        <v>77</v>
      </c>
      <c r="E4" s="18" t="s">
        <v>183</v>
      </c>
      <c r="F4" s="18" t="s">
        <v>104</v>
      </c>
      <c r="G4" s="18" t="s">
        <v>157</v>
      </c>
      <c r="H4" s="18" t="s">
        <v>42</v>
      </c>
      <c r="I4" s="21"/>
      <c r="J4" s="34" t="s">
        <v>105</v>
      </c>
      <c r="K4" s="4"/>
      <c r="L4" s="5"/>
    </row>
    <row r="5" spans="1:12" s="2" customFormat="1" ht="11.25">
      <c r="A5" s="59"/>
      <c r="B5" s="67"/>
      <c r="C5" s="16"/>
      <c r="D5" s="18" t="s">
        <v>180</v>
      </c>
      <c r="E5" s="18" t="s">
        <v>164</v>
      </c>
      <c r="F5" s="18" t="s">
        <v>187</v>
      </c>
      <c r="G5" s="18" t="s">
        <v>135</v>
      </c>
      <c r="H5" s="18" t="s">
        <v>201</v>
      </c>
      <c r="I5" s="18"/>
      <c r="J5" s="18" t="s">
        <v>164</v>
      </c>
      <c r="K5" s="18" t="s">
        <v>148</v>
      </c>
      <c r="L5" s="18" t="s">
        <v>143</v>
      </c>
    </row>
    <row r="6" spans="1:12" s="2" customFormat="1" ht="11.25">
      <c r="A6" s="59"/>
      <c r="B6" s="67"/>
      <c r="C6" s="16" t="s">
        <v>133</v>
      </c>
      <c r="D6" s="18" t="s">
        <v>94</v>
      </c>
      <c r="E6" s="18" t="s">
        <v>104</v>
      </c>
      <c r="F6" s="18" t="s">
        <v>198</v>
      </c>
      <c r="G6" s="18" t="s">
        <v>69</v>
      </c>
      <c r="H6" s="18" t="s">
        <v>1</v>
      </c>
      <c r="I6" s="18"/>
      <c r="J6" s="18" t="s">
        <v>104</v>
      </c>
      <c r="K6" s="18" t="s">
        <v>157</v>
      </c>
      <c r="L6" s="18" t="s">
        <v>42</v>
      </c>
    </row>
    <row r="7" spans="1:12" s="2" customFormat="1" ht="11.25">
      <c r="A7" s="59"/>
      <c r="B7" s="67"/>
      <c r="C7" s="16" t="s">
        <v>110</v>
      </c>
      <c r="D7" s="18" t="s">
        <v>216</v>
      </c>
      <c r="E7" s="18" t="s">
        <v>186</v>
      </c>
      <c r="F7" s="18" t="s">
        <v>192</v>
      </c>
      <c r="G7" s="18"/>
      <c r="H7" s="18" t="s">
        <v>23</v>
      </c>
      <c r="I7" s="18"/>
      <c r="J7" s="18" t="s">
        <v>187</v>
      </c>
      <c r="K7" s="18" t="s">
        <v>135</v>
      </c>
      <c r="L7" s="18" t="s">
        <v>201</v>
      </c>
    </row>
    <row r="8" spans="1:12" s="2" customFormat="1" ht="11.25">
      <c r="A8" s="59"/>
      <c r="B8" s="67"/>
      <c r="C8" s="16"/>
      <c r="D8" s="18"/>
      <c r="E8" s="18" t="s">
        <v>62</v>
      </c>
      <c r="F8" s="18"/>
      <c r="G8" s="18"/>
      <c r="H8" s="18" t="s">
        <v>184</v>
      </c>
      <c r="I8" s="18"/>
      <c r="J8" s="18" t="s">
        <v>198</v>
      </c>
      <c r="K8" s="18" t="s">
        <v>69</v>
      </c>
      <c r="L8" s="18" t="s">
        <v>1</v>
      </c>
    </row>
    <row r="9" spans="1:12" s="2" customFormat="1" ht="11.25">
      <c r="A9" s="59"/>
      <c r="B9" s="67"/>
      <c r="C9" s="16"/>
      <c r="D9" s="18"/>
      <c r="E9" s="18" t="s">
        <v>166</v>
      </c>
      <c r="F9" s="18"/>
      <c r="G9" s="18"/>
      <c r="H9" s="18" t="s">
        <v>70</v>
      </c>
      <c r="I9" s="18"/>
      <c r="J9" s="18" t="s">
        <v>192</v>
      </c>
      <c r="K9" s="18"/>
      <c r="L9" s="18" t="s">
        <v>23</v>
      </c>
    </row>
    <row r="10" spans="1:12" s="2" customFormat="1" ht="11.25">
      <c r="A10" s="59"/>
      <c r="B10" s="67"/>
      <c r="C10" s="16"/>
      <c r="D10" s="18"/>
      <c r="E10" s="18" t="s">
        <v>169</v>
      </c>
      <c r="F10" s="18"/>
      <c r="G10" s="18"/>
      <c r="H10" s="18" t="s">
        <v>98</v>
      </c>
      <c r="I10" s="18"/>
      <c r="J10" s="18"/>
      <c r="K10" s="18"/>
      <c r="L10" s="18" t="s">
        <v>184</v>
      </c>
    </row>
    <row r="11" spans="1:12" s="2" customFormat="1" ht="11.25">
      <c r="A11" s="59"/>
      <c r="B11" s="67"/>
      <c r="C11" s="16"/>
      <c r="D11" s="18"/>
      <c r="E11" s="18" t="s">
        <v>96</v>
      </c>
      <c r="F11" s="18"/>
      <c r="G11" s="18"/>
      <c r="H11" s="18" t="s">
        <v>54</v>
      </c>
      <c r="I11" s="18"/>
      <c r="J11" s="18"/>
      <c r="K11" s="18"/>
      <c r="L11" s="18" t="s">
        <v>70</v>
      </c>
    </row>
    <row r="12" spans="1:12" s="2" customFormat="1" ht="11.25">
      <c r="A12" s="59"/>
      <c r="B12" s="67"/>
      <c r="C12" s="16"/>
      <c r="D12" s="18"/>
      <c r="E12" s="18" t="s">
        <v>141</v>
      </c>
      <c r="F12" s="18"/>
      <c r="G12" s="18"/>
      <c r="H12" s="18" t="s">
        <v>211</v>
      </c>
      <c r="I12" s="18"/>
      <c r="J12" s="18"/>
      <c r="K12" s="18"/>
      <c r="L12" s="18" t="s">
        <v>98</v>
      </c>
    </row>
    <row r="13" spans="1:12" s="2" customFormat="1" ht="11.25">
      <c r="A13" s="59"/>
      <c r="B13" s="67"/>
      <c r="C13" s="16"/>
      <c r="D13" s="18"/>
      <c r="E13" s="18"/>
      <c r="F13" s="18"/>
      <c r="G13" s="18"/>
      <c r="H13" s="18"/>
      <c r="I13" s="18"/>
      <c r="J13" s="18"/>
      <c r="K13" s="18"/>
      <c r="L13" s="18" t="s">
        <v>54</v>
      </c>
    </row>
    <row r="14" spans="1:12" s="2" customFormat="1" ht="11.25">
      <c r="A14" s="38"/>
      <c r="B14" s="144"/>
      <c r="C14" s="12"/>
      <c r="D14" s="10"/>
      <c r="E14" s="10"/>
      <c r="F14" s="10"/>
      <c r="G14" s="10"/>
      <c r="H14" s="10"/>
      <c r="I14" s="18"/>
      <c r="J14" s="18"/>
      <c r="K14" s="18"/>
      <c r="L14" s="18" t="s">
        <v>211</v>
      </c>
    </row>
    <row r="15" spans="1:12" s="2" customFormat="1" ht="11.25">
      <c r="A15" s="14">
        <v>1</v>
      </c>
      <c r="B15" s="24"/>
      <c r="C15" s="12">
        <v>2</v>
      </c>
      <c r="D15" s="10">
        <v>3</v>
      </c>
      <c r="E15" s="10">
        <v>4</v>
      </c>
      <c r="F15" s="10">
        <v>5</v>
      </c>
      <c r="G15" s="10">
        <v>6</v>
      </c>
      <c r="H15" s="10">
        <v>7</v>
      </c>
      <c r="I15" s="14">
        <v>8</v>
      </c>
      <c r="J15" s="13">
        <v>9</v>
      </c>
      <c r="K15" s="13">
        <v>10</v>
      </c>
      <c r="L15" s="13">
        <v>11</v>
      </c>
    </row>
    <row r="16" spans="1:12" s="2" customFormat="1" ht="12" customHeight="1">
      <c r="A16" s="69" t="s">
        <v>28</v>
      </c>
      <c r="B16" s="61">
        <f>620101400</f>
        <v>620101400</v>
      </c>
      <c r="C16" s="14">
        <v>113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</row>
    <row r="17" spans="1:12" s="2" customFormat="1" ht="12" customHeight="1">
      <c r="A17" s="69" t="s">
        <v>2</v>
      </c>
      <c r="B17" s="61">
        <f>620101500</f>
        <v>620101500</v>
      </c>
      <c r="C17" s="11">
        <v>114</v>
      </c>
      <c r="D17" s="187">
        <v>0</v>
      </c>
      <c r="E17" s="187">
        <v>0</v>
      </c>
      <c r="F17" s="187">
        <v>0</v>
      </c>
      <c r="G17" s="187">
        <v>0</v>
      </c>
      <c r="H17" s="187">
        <v>0</v>
      </c>
      <c r="I17" s="187">
        <v>0</v>
      </c>
      <c r="J17" s="187">
        <v>0</v>
      </c>
      <c r="K17" s="187">
        <v>0</v>
      </c>
      <c r="L17" s="187">
        <v>0</v>
      </c>
    </row>
    <row r="18" spans="1:12" s="2" customFormat="1" ht="12" customHeight="1">
      <c r="A18" s="69" t="s">
        <v>44</v>
      </c>
      <c r="B18" s="61">
        <f>620101600</f>
        <v>620101600</v>
      </c>
      <c r="C18" s="14">
        <v>115</v>
      </c>
      <c r="D18" s="188">
        <v>151</v>
      </c>
      <c r="E18" s="188">
        <v>57</v>
      </c>
      <c r="F18" s="188">
        <v>0</v>
      </c>
      <c r="G18" s="188">
        <v>57</v>
      </c>
      <c r="H18" s="188">
        <v>0</v>
      </c>
      <c r="I18" s="188">
        <v>57</v>
      </c>
      <c r="J18" s="188">
        <v>0</v>
      </c>
      <c r="K18" s="188">
        <v>57</v>
      </c>
      <c r="L18" s="188">
        <v>0</v>
      </c>
    </row>
    <row r="19" spans="1:12" s="2" customFormat="1" ht="24" customHeight="1">
      <c r="A19" s="68" t="s">
        <v>73</v>
      </c>
      <c r="B19" s="61">
        <f>620101700</f>
        <v>620101700</v>
      </c>
      <c r="C19" s="11">
        <v>116</v>
      </c>
      <c r="D19" s="187">
        <v>36</v>
      </c>
      <c r="E19" s="187">
        <v>2</v>
      </c>
      <c r="F19" s="187">
        <v>0</v>
      </c>
      <c r="G19" s="187">
        <v>2</v>
      </c>
      <c r="H19" s="187">
        <v>0</v>
      </c>
      <c r="I19" s="187">
        <v>2</v>
      </c>
      <c r="J19" s="187">
        <v>0</v>
      </c>
      <c r="K19" s="187">
        <v>2</v>
      </c>
      <c r="L19" s="187">
        <v>0</v>
      </c>
    </row>
    <row r="20" spans="1:12" s="2" customFormat="1" ht="24" customHeight="1">
      <c r="A20" s="68" t="s">
        <v>93</v>
      </c>
      <c r="B20" s="61">
        <f>620101800</f>
        <v>620101800</v>
      </c>
      <c r="C20" s="11">
        <v>117</v>
      </c>
      <c r="D20" s="187">
        <v>0</v>
      </c>
      <c r="E20" s="187">
        <v>0</v>
      </c>
      <c r="F20" s="187">
        <v>0</v>
      </c>
      <c r="G20" s="187">
        <v>0</v>
      </c>
      <c r="H20" s="187">
        <v>0</v>
      </c>
      <c r="I20" s="187">
        <v>0</v>
      </c>
      <c r="J20" s="187">
        <v>0</v>
      </c>
      <c r="K20" s="187">
        <v>0</v>
      </c>
      <c r="L20" s="187">
        <v>0</v>
      </c>
    </row>
    <row r="21" spans="1:12" s="2" customFormat="1" ht="12" customHeight="1">
      <c r="A21" s="69" t="s">
        <v>2</v>
      </c>
      <c r="B21" s="61">
        <f>620101900</f>
        <v>620101900</v>
      </c>
      <c r="C21" s="14">
        <v>118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</row>
    <row r="22" spans="1:12" s="2" customFormat="1" ht="12" customHeight="1">
      <c r="A22" s="69" t="s">
        <v>44</v>
      </c>
      <c r="B22" s="61">
        <f>620102000</f>
        <v>620102000</v>
      </c>
      <c r="C22" s="11">
        <v>119</v>
      </c>
      <c r="D22" s="187">
        <v>24</v>
      </c>
      <c r="E22" s="187">
        <v>2</v>
      </c>
      <c r="F22" s="187">
        <v>0</v>
      </c>
      <c r="G22" s="187">
        <v>2</v>
      </c>
      <c r="H22" s="187">
        <v>0</v>
      </c>
      <c r="I22" s="187">
        <v>2</v>
      </c>
      <c r="J22" s="187">
        <v>0</v>
      </c>
      <c r="K22" s="187">
        <v>2</v>
      </c>
      <c r="L22" s="187">
        <v>0</v>
      </c>
    </row>
    <row r="23" spans="1:12" s="2" customFormat="1" ht="12" customHeight="1">
      <c r="A23" s="69" t="s">
        <v>32</v>
      </c>
      <c r="B23" s="61">
        <f>620102100</f>
        <v>620102100</v>
      </c>
      <c r="C23" s="11">
        <v>120</v>
      </c>
      <c r="D23" s="187">
        <v>12</v>
      </c>
      <c r="E23" s="187">
        <v>0</v>
      </c>
      <c r="F23" s="187">
        <v>0</v>
      </c>
      <c r="G23" s="187">
        <v>0</v>
      </c>
      <c r="H23" s="187">
        <v>0</v>
      </c>
      <c r="I23" s="187">
        <v>0</v>
      </c>
      <c r="J23" s="187">
        <v>0</v>
      </c>
      <c r="K23" s="187">
        <v>0</v>
      </c>
      <c r="L23" s="187">
        <v>0</v>
      </c>
    </row>
    <row r="24" spans="1:12" s="2" customFormat="1" ht="36" customHeight="1">
      <c r="A24" s="68" t="s">
        <v>88</v>
      </c>
      <c r="B24" s="61">
        <f>620102200</f>
        <v>620102200</v>
      </c>
      <c r="C24" s="14">
        <v>121</v>
      </c>
      <c r="D24" s="187">
        <v>236</v>
      </c>
      <c r="E24" s="187">
        <v>67</v>
      </c>
      <c r="F24" s="187">
        <v>0</v>
      </c>
      <c r="G24" s="187">
        <v>67</v>
      </c>
      <c r="H24" s="187">
        <v>0</v>
      </c>
      <c r="I24" s="187">
        <v>67</v>
      </c>
      <c r="J24" s="187">
        <v>0</v>
      </c>
      <c r="K24" s="187">
        <v>67</v>
      </c>
      <c r="L24" s="187">
        <v>0</v>
      </c>
    </row>
    <row r="25" spans="1:12" s="2" customFormat="1" ht="24" customHeight="1">
      <c r="A25" s="68" t="s">
        <v>101</v>
      </c>
      <c r="B25" s="61">
        <f>620102300</f>
        <v>620102300</v>
      </c>
      <c r="C25" s="12">
        <v>122</v>
      </c>
      <c r="D25" s="187">
        <v>202</v>
      </c>
      <c r="E25" s="187">
        <v>55</v>
      </c>
      <c r="F25" s="187">
        <v>0</v>
      </c>
      <c r="G25" s="187">
        <v>55</v>
      </c>
      <c r="H25" s="187">
        <v>0</v>
      </c>
      <c r="I25" s="187">
        <v>55</v>
      </c>
      <c r="J25" s="187">
        <v>0</v>
      </c>
      <c r="K25" s="187">
        <v>55</v>
      </c>
      <c r="L25" s="187">
        <v>0</v>
      </c>
    </row>
    <row r="26" spans="1:12" s="2" customFormat="1" ht="12" customHeight="1">
      <c r="A26" s="70" t="s">
        <v>120</v>
      </c>
      <c r="B26" s="61">
        <f>620102400</f>
        <v>620102400</v>
      </c>
      <c r="C26" s="71">
        <v>123</v>
      </c>
      <c r="D26" s="188">
        <v>34</v>
      </c>
      <c r="E26" s="188">
        <v>12</v>
      </c>
      <c r="F26" s="188">
        <v>0</v>
      </c>
      <c r="G26" s="188">
        <v>12</v>
      </c>
      <c r="H26" s="188">
        <v>0</v>
      </c>
      <c r="I26" s="188">
        <v>12</v>
      </c>
      <c r="J26" s="188">
        <v>0</v>
      </c>
      <c r="K26" s="188">
        <v>12</v>
      </c>
      <c r="L26" s="188">
        <v>0</v>
      </c>
    </row>
    <row r="27" spans="1:12" s="2" customFormat="1" ht="36" customHeight="1">
      <c r="A27" s="70" t="s">
        <v>19</v>
      </c>
      <c r="B27" s="61">
        <f>620102500</f>
        <v>620102500</v>
      </c>
      <c r="C27" s="71">
        <v>124</v>
      </c>
      <c r="D27" s="189">
        <v>11</v>
      </c>
      <c r="E27" s="189">
        <v>4</v>
      </c>
      <c r="F27" s="189">
        <v>0</v>
      </c>
      <c r="G27" s="189">
        <v>4</v>
      </c>
      <c r="H27" s="189">
        <v>0</v>
      </c>
      <c r="I27" s="189">
        <v>4</v>
      </c>
      <c r="J27" s="189">
        <v>0</v>
      </c>
      <c r="K27" s="189">
        <v>4</v>
      </c>
      <c r="L27" s="190">
        <v>0</v>
      </c>
    </row>
  </sheetData>
  <sheetProtection/>
  <printOptions horizontalCentered="1"/>
  <pageMargins left="0.07874015748031496" right="0.07874015748031496" top="0.3937007874015748" bottom="0.3937007874015748" header="0.3937007874015748" footer="0.3937007874015748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showZeros="0" view="pageBreakPreview" zoomScale="60" zoomScalePageLayoutView="0" workbookViewId="0" topLeftCell="A1">
      <selection activeCell="A1" sqref="A1"/>
    </sheetView>
  </sheetViews>
  <sheetFormatPr defaultColWidth="9.140625" defaultRowHeight="12"/>
  <cols>
    <col min="1" max="1" width="52.421875" style="0" customWidth="1"/>
    <col min="2" max="2" width="0" style="174" hidden="1" customWidth="1"/>
    <col min="3" max="3" width="5.28125" style="0" customWidth="1"/>
    <col min="4" max="4" width="15.00390625" style="0" customWidth="1"/>
    <col min="5" max="5" width="2.8515625" style="0" customWidth="1"/>
    <col min="6" max="6" width="76.00390625" style="0" customWidth="1"/>
    <col min="7" max="7" width="0" style="174" hidden="1" customWidth="1"/>
    <col min="8" max="8" width="5.28125" style="0" customWidth="1"/>
    <col min="9" max="9" width="13.7109375" style="0" customWidth="1"/>
  </cols>
  <sheetData>
    <row r="1" spans="1:7" ht="11.25">
      <c r="A1" s="209" t="s">
        <v>137</v>
      </c>
      <c r="B1" s="173"/>
      <c r="F1" s="209" t="s">
        <v>86</v>
      </c>
      <c r="G1" s="173"/>
    </row>
    <row r="2" spans="4:9" ht="24" customHeight="1">
      <c r="D2" s="151" t="s">
        <v>95</v>
      </c>
      <c r="I2" s="151" t="s">
        <v>95</v>
      </c>
    </row>
    <row r="3" spans="1:9" ht="48" customHeight="1">
      <c r="A3" s="149" t="s">
        <v>202</v>
      </c>
      <c r="F3" s="150" t="s">
        <v>136</v>
      </c>
      <c r="G3" s="176">
        <f>620140100</f>
        <v>620140100</v>
      </c>
      <c r="H3">
        <v>151</v>
      </c>
      <c r="I3" s="191">
        <v>67</v>
      </c>
    </row>
    <row r="4" spans="1:9" ht="12.75" customHeight="1">
      <c r="A4" s="149" t="s">
        <v>100</v>
      </c>
      <c r="B4" s="175">
        <f>620120100</f>
        <v>620120100</v>
      </c>
      <c r="C4">
        <v>131</v>
      </c>
      <c r="D4" s="191">
        <v>29</v>
      </c>
      <c r="F4" s="147" t="s">
        <v>56</v>
      </c>
      <c r="G4" s="176">
        <f>620140200</f>
        <v>620140200</v>
      </c>
      <c r="H4">
        <v>152</v>
      </c>
      <c r="I4" s="192">
        <v>0</v>
      </c>
    </row>
    <row r="5" spans="1:9" ht="12" customHeight="1">
      <c r="A5" s="150" t="s">
        <v>43</v>
      </c>
      <c r="D5" s="205"/>
      <c r="F5" s="149"/>
      <c r="G5" s="176"/>
      <c r="I5" s="204"/>
    </row>
    <row r="6" spans="1:9" ht="12" customHeight="1">
      <c r="A6" s="150" t="s">
        <v>13</v>
      </c>
      <c r="B6" s="175">
        <f>620120200</f>
        <v>620120200</v>
      </c>
      <c r="C6">
        <v>132</v>
      </c>
      <c r="D6" s="191">
        <v>27</v>
      </c>
      <c r="F6" s="206" t="s">
        <v>212</v>
      </c>
      <c r="I6" s="207"/>
    </row>
    <row r="7" spans="1:9" ht="12" customHeight="1">
      <c r="A7" s="150" t="s">
        <v>13</v>
      </c>
      <c r="B7" s="175"/>
      <c r="D7" s="204"/>
      <c r="F7" s="150" t="s">
        <v>160</v>
      </c>
      <c r="G7" s="176">
        <f>620140400</f>
        <v>620140400</v>
      </c>
      <c r="H7">
        <v>154</v>
      </c>
      <c r="I7" s="191">
        <v>0</v>
      </c>
    </row>
    <row r="8" spans="1:9" ht="24" customHeight="1">
      <c r="A8" s="150" t="s">
        <v>138</v>
      </c>
      <c r="B8" s="175">
        <f>620120300</f>
        <v>620120300</v>
      </c>
      <c r="C8">
        <v>133</v>
      </c>
      <c r="D8" s="191">
        <v>2</v>
      </c>
      <c r="F8" s="150" t="s">
        <v>81</v>
      </c>
      <c r="G8" s="176">
        <f>620140500</f>
        <v>620140500</v>
      </c>
      <c r="H8">
        <v>155</v>
      </c>
      <c r="I8" s="192">
        <v>0</v>
      </c>
    </row>
    <row r="9" spans="1:4" ht="48" customHeight="1">
      <c r="A9" s="150" t="s">
        <v>146</v>
      </c>
      <c r="B9" s="175">
        <f>620120400</f>
        <v>620120400</v>
      </c>
      <c r="C9">
        <v>134</v>
      </c>
      <c r="D9" s="192">
        <v>0</v>
      </c>
    </row>
    <row r="10" spans="1:4" ht="12" customHeight="1">
      <c r="A10" s="148" t="s">
        <v>53</v>
      </c>
      <c r="B10" s="175">
        <f>620120500</f>
        <v>620120500</v>
      </c>
      <c r="C10">
        <v>135</v>
      </c>
      <c r="D10" s="192">
        <v>0</v>
      </c>
    </row>
    <row r="11" spans="1:9" ht="12" customHeight="1">
      <c r="A11" s="147" t="s">
        <v>52</v>
      </c>
      <c r="B11" s="175">
        <f>620120600</f>
        <v>620120600</v>
      </c>
      <c r="C11">
        <v>136</v>
      </c>
      <c r="D11" s="192">
        <v>23</v>
      </c>
      <c r="E11" s="207"/>
      <c r="F11" s="150"/>
      <c r="G11" s="176"/>
      <c r="I11" s="194"/>
    </row>
    <row r="12" spans="1:9" ht="12" customHeight="1">
      <c r="A12" s="148" t="s">
        <v>78</v>
      </c>
      <c r="B12" s="175">
        <f>620120700</f>
        <v>620120700</v>
      </c>
      <c r="C12">
        <v>137</v>
      </c>
      <c r="D12" s="192">
        <v>21</v>
      </c>
      <c r="F12" s="208" t="s">
        <v>82</v>
      </c>
      <c r="G12" s="176"/>
      <c r="I12" s="194"/>
    </row>
    <row r="13" spans="1:9" ht="24" customHeight="1">
      <c r="A13" s="150" t="s">
        <v>153</v>
      </c>
      <c r="B13" s="175">
        <f>620120800</f>
        <v>620120800</v>
      </c>
      <c r="C13">
        <v>138</v>
      </c>
      <c r="D13" s="192">
        <v>20</v>
      </c>
      <c r="F13" s="150" t="s">
        <v>109</v>
      </c>
      <c r="G13" s="176">
        <f>620150100</f>
        <v>620150100</v>
      </c>
      <c r="H13">
        <v>161</v>
      </c>
      <c r="I13" s="191">
        <v>0</v>
      </c>
    </row>
    <row r="14" spans="1:9" ht="12" customHeight="1">
      <c r="A14" s="150" t="s">
        <v>128</v>
      </c>
      <c r="D14" s="205"/>
      <c r="F14" s="150" t="s">
        <v>108</v>
      </c>
      <c r="G14" s="176">
        <f>620150200</f>
        <v>620150200</v>
      </c>
      <c r="H14">
        <v>162</v>
      </c>
      <c r="I14" s="192">
        <v>0</v>
      </c>
    </row>
    <row r="15" spans="1:9" ht="12" customHeight="1">
      <c r="A15" s="150" t="s">
        <v>59</v>
      </c>
      <c r="B15" s="175">
        <f>620120900</f>
        <v>620120900</v>
      </c>
      <c r="C15">
        <v>139</v>
      </c>
      <c r="D15" s="191">
        <v>0</v>
      </c>
      <c r="F15" s="150" t="s">
        <v>171</v>
      </c>
      <c r="G15" s="176"/>
      <c r="I15" s="204"/>
    </row>
    <row r="16" spans="1:9" ht="12" customHeight="1">
      <c r="A16" s="222" t="s">
        <v>176</v>
      </c>
      <c r="B16" s="175"/>
      <c r="D16" s="204"/>
      <c r="F16" s="152" t="s">
        <v>156</v>
      </c>
      <c r="G16" s="176">
        <f>620150300</f>
        <v>620150300</v>
      </c>
      <c r="H16">
        <v>163</v>
      </c>
      <c r="I16" s="191">
        <v>0</v>
      </c>
    </row>
    <row r="17" spans="1:9" ht="12" customHeight="1">
      <c r="A17" s="222" t="s">
        <v>9</v>
      </c>
      <c r="B17" s="175">
        <f>620121000</f>
        <v>620121000</v>
      </c>
      <c r="C17">
        <v>140</v>
      </c>
      <c r="D17" s="191">
        <v>0</v>
      </c>
      <c r="F17" s="206" t="s">
        <v>10</v>
      </c>
      <c r="I17" s="205"/>
    </row>
    <row r="18" spans="1:9" ht="12" customHeight="1">
      <c r="A18" s="147" t="s">
        <v>118</v>
      </c>
      <c r="B18" s="175">
        <f>620121100</f>
        <v>620121100</v>
      </c>
      <c r="C18">
        <v>141</v>
      </c>
      <c r="D18" s="191">
        <v>37</v>
      </c>
      <c r="F18" s="152" t="s">
        <v>129</v>
      </c>
      <c r="G18" s="176">
        <f>620150400</f>
        <v>620150400</v>
      </c>
      <c r="H18">
        <v>164</v>
      </c>
      <c r="I18" s="191">
        <v>0</v>
      </c>
    </row>
    <row r="19" spans="1:9" ht="24" customHeight="1">
      <c r="A19" s="150" t="s">
        <v>85</v>
      </c>
      <c r="F19" s="152" t="s">
        <v>117</v>
      </c>
      <c r="G19" s="176">
        <f>620150500</f>
        <v>620150500</v>
      </c>
      <c r="H19">
        <v>165</v>
      </c>
      <c r="I19" s="192">
        <v>2</v>
      </c>
    </row>
    <row r="20" spans="1:9" ht="12" customHeight="1">
      <c r="A20" s="150" t="s">
        <v>125</v>
      </c>
      <c r="B20" s="175"/>
      <c r="D20" s="193"/>
      <c r="F20" s="150"/>
      <c r="G20" s="176"/>
      <c r="I20" s="204"/>
    </row>
    <row r="21" spans="1:9" ht="22.5" customHeight="1">
      <c r="A21" s="149" t="s">
        <v>130</v>
      </c>
      <c r="B21" s="175">
        <f>620121200</f>
        <v>620121200</v>
      </c>
      <c r="C21">
        <v>142</v>
      </c>
      <c r="D21" s="191">
        <v>18</v>
      </c>
      <c r="F21" s="150"/>
      <c r="G21" s="176"/>
      <c r="I21" s="193"/>
    </row>
    <row r="22" spans="1:4" ht="24.75" customHeight="1">
      <c r="A22" s="150" t="s">
        <v>71</v>
      </c>
      <c r="B22" s="175">
        <f>620121300</f>
        <v>620121300</v>
      </c>
      <c r="C22">
        <v>143</v>
      </c>
      <c r="D22" s="192">
        <v>2</v>
      </c>
    </row>
    <row r="23" spans="1:4" ht="12" customHeight="1">
      <c r="A23" s="148" t="s">
        <v>18</v>
      </c>
      <c r="B23" s="175">
        <f>620121400</f>
        <v>620121400</v>
      </c>
      <c r="C23">
        <v>144</v>
      </c>
      <c r="D23" s="192">
        <v>9</v>
      </c>
    </row>
    <row r="24" spans="1:4" ht="12" customHeight="1">
      <c r="A24" s="148" t="s">
        <v>103</v>
      </c>
      <c r="B24" s="175">
        <f>620121500</f>
        <v>620121500</v>
      </c>
      <c r="C24">
        <v>145</v>
      </c>
      <c r="D24" s="192">
        <v>7</v>
      </c>
    </row>
    <row r="25" spans="1:4" ht="12" customHeight="1">
      <c r="A25" s="147" t="s">
        <v>74</v>
      </c>
      <c r="B25" s="175">
        <f>620121600</f>
        <v>620121600</v>
      </c>
      <c r="C25">
        <v>146</v>
      </c>
      <c r="D25" s="192">
        <v>27</v>
      </c>
    </row>
    <row r="26" spans="1:4" ht="22.5" customHeight="1">
      <c r="A26" s="150" t="s">
        <v>16</v>
      </c>
      <c r="B26" s="175">
        <f>620121700</f>
        <v>620121700</v>
      </c>
      <c r="C26">
        <v>147</v>
      </c>
      <c r="D26" s="192">
        <v>26</v>
      </c>
    </row>
    <row r="27" spans="1:4" ht="24" customHeight="1">
      <c r="A27" s="150" t="s">
        <v>174</v>
      </c>
      <c r="B27" s="175">
        <f>620121800</f>
        <v>620121800</v>
      </c>
      <c r="C27">
        <v>148</v>
      </c>
      <c r="D27" s="192">
        <v>1</v>
      </c>
    </row>
  </sheetData>
  <sheetProtection/>
  <printOptions horizontalCentered="1"/>
  <pageMargins left="0.07874015748031496" right="0.07874015748031496" top="0.3937007874015748" bottom="0.3937007874015748" header="0.3937007874015748" footer="0.3937007874015748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showZeros="0" view="pageBreakPreview" zoomScale="6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0" customWidth="1"/>
    <col min="2" max="2" width="0" style="25" hidden="1" customWidth="1"/>
    <col min="3" max="3" width="5.421875" style="0" customWidth="1"/>
    <col min="4" max="9" width="12.8515625" style="0" customWidth="1"/>
    <col min="10" max="11" width="15.421875" style="0" customWidth="1"/>
  </cols>
  <sheetData>
    <row r="1" spans="1:11" s="54" customFormat="1" ht="12">
      <c r="A1" s="153" t="s">
        <v>11</v>
      </c>
      <c r="B1" s="22"/>
      <c r="C1" s="22"/>
      <c r="D1" s="17"/>
      <c r="E1" s="17"/>
      <c r="F1" s="17"/>
      <c r="G1" s="17"/>
      <c r="H1" s="17"/>
      <c r="I1" s="17"/>
      <c r="J1" s="17"/>
      <c r="K1" s="17"/>
    </row>
    <row r="2" spans="1:11" s="54" customFormat="1" ht="12">
      <c r="A2" s="153" t="s">
        <v>159</v>
      </c>
      <c r="B2" s="22"/>
      <c r="C2" s="22"/>
      <c r="D2" s="17"/>
      <c r="E2" s="17"/>
      <c r="F2" s="17"/>
      <c r="G2" s="17"/>
      <c r="H2" s="17"/>
      <c r="I2" s="17"/>
      <c r="J2" s="17"/>
      <c r="K2" s="17"/>
    </row>
    <row r="3" spans="1:11" s="54" customFormat="1" ht="12">
      <c r="A3" s="153" t="s">
        <v>84</v>
      </c>
      <c r="B3" s="22"/>
      <c r="C3" s="22"/>
      <c r="D3" s="17"/>
      <c r="E3" s="17"/>
      <c r="F3" s="17"/>
      <c r="G3" s="17"/>
      <c r="H3" s="17"/>
      <c r="I3" s="17"/>
      <c r="J3" s="17"/>
      <c r="K3" s="17"/>
    </row>
    <row r="4" spans="1:11" s="54" customFormat="1" ht="12">
      <c r="A4" s="153" t="s">
        <v>40</v>
      </c>
      <c r="B4" s="22"/>
      <c r="C4" s="22"/>
      <c r="D4" s="17"/>
      <c r="E4" s="17"/>
      <c r="F4" s="17"/>
      <c r="G4" s="17"/>
      <c r="H4" s="17"/>
      <c r="I4" s="17"/>
      <c r="J4" s="17"/>
      <c r="K4" s="17"/>
    </row>
    <row r="5" spans="1:11" s="54" customFormat="1" ht="12">
      <c r="A5" s="52"/>
      <c r="B5" s="51"/>
      <c r="C5" s="51"/>
      <c r="D5" s="52"/>
      <c r="E5" s="52"/>
      <c r="F5" s="52"/>
      <c r="G5" s="52"/>
      <c r="I5" s="20"/>
      <c r="J5" s="20"/>
      <c r="K5" s="32" t="s">
        <v>161</v>
      </c>
    </row>
    <row r="6" spans="1:11" s="2" customFormat="1" ht="11.25">
      <c r="A6" s="58"/>
      <c r="B6" s="63"/>
      <c r="C6" s="11"/>
      <c r="D6" s="6" t="s">
        <v>209</v>
      </c>
      <c r="E6" s="8"/>
      <c r="F6" s="8"/>
      <c r="G6" s="8"/>
      <c r="H6" s="8"/>
      <c r="I6" s="8"/>
      <c r="J6" s="8"/>
      <c r="K6" s="7"/>
    </row>
    <row r="7" spans="1:11" s="2" customFormat="1" ht="11.25">
      <c r="A7" s="59"/>
      <c r="B7" s="64"/>
      <c r="C7" s="16"/>
      <c r="D7" s="6" t="s">
        <v>55</v>
      </c>
      <c r="E7" s="8"/>
      <c r="F7" s="8"/>
      <c r="G7" s="8"/>
      <c r="H7" s="8"/>
      <c r="I7" s="7"/>
      <c r="J7" s="228" t="s">
        <v>218</v>
      </c>
      <c r="K7" s="5"/>
    </row>
    <row r="8" spans="1:11" s="2" customFormat="1" ht="11.25">
      <c r="A8" s="59"/>
      <c r="B8" s="64"/>
      <c r="C8" s="16" t="s">
        <v>133</v>
      </c>
      <c r="D8" s="9" t="s">
        <v>139</v>
      </c>
      <c r="E8" s="15" t="s">
        <v>205</v>
      </c>
      <c r="F8" s="11" t="s">
        <v>206</v>
      </c>
      <c r="G8" s="35" t="s">
        <v>144</v>
      </c>
      <c r="H8" s="11" t="s">
        <v>111</v>
      </c>
      <c r="I8" s="18" t="s">
        <v>80</v>
      </c>
      <c r="J8" s="11" t="s">
        <v>190</v>
      </c>
      <c r="K8" s="11" t="s">
        <v>121</v>
      </c>
    </row>
    <row r="9" spans="1:11" s="2" customFormat="1" ht="11.25">
      <c r="A9" s="59"/>
      <c r="B9" s="64"/>
      <c r="C9" s="16" t="s">
        <v>175</v>
      </c>
      <c r="D9" s="18" t="s">
        <v>27</v>
      </c>
      <c r="E9" s="15" t="s">
        <v>134</v>
      </c>
      <c r="F9" s="16" t="s">
        <v>179</v>
      </c>
      <c r="G9" s="35" t="s">
        <v>132</v>
      </c>
      <c r="H9" s="16" t="s">
        <v>178</v>
      </c>
      <c r="I9" s="18"/>
      <c r="J9" s="16" t="s">
        <v>14</v>
      </c>
      <c r="K9" s="16" t="s">
        <v>41</v>
      </c>
    </row>
    <row r="10" spans="1:11" s="2" customFormat="1" ht="11.25">
      <c r="A10" s="59"/>
      <c r="B10" s="64"/>
      <c r="C10" s="16" t="s">
        <v>22</v>
      </c>
      <c r="D10" s="18" t="s">
        <v>106</v>
      </c>
      <c r="E10" s="15"/>
      <c r="F10" s="16" t="s">
        <v>152</v>
      </c>
      <c r="G10" s="15" t="s">
        <v>51</v>
      </c>
      <c r="H10" s="16" t="s">
        <v>185</v>
      </c>
      <c r="I10" s="18"/>
      <c r="J10" s="16" t="s">
        <v>17</v>
      </c>
      <c r="K10" s="16" t="s">
        <v>8</v>
      </c>
    </row>
    <row r="11" spans="1:11" s="2" customFormat="1" ht="11.25">
      <c r="A11" s="59"/>
      <c r="B11" s="64"/>
      <c r="C11" s="16"/>
      <c r="D11" s="18"/>
      <c r="E11" s="15"/>
      <c r="F11" s="16" t="s">
        <v>203</v>
      </c>
      <c r="G11" s="15" t="s">
        <v>46</v>
      </c>
      <c r="H11" s="16" t="s">
        <v>191</v>
      </c>
      <c r="I11" s="18"/>
      <c r="J11" s="16"/>
      <c r="K11" s="16" t="s">
        <v>200</v>
      </c>
    </row>
    <row r="12" spans="1:11" s="2" customFormat="1" ht="11.25">
      <c r="A12" s="59"/>
      <c r="B12" s="64"/>
      <c r="C12" s="16"/>
      <c r="D12" s="18"/>
      <c r="E12" s="15"/>
      <c r="F12" s="16" t="s">
        <v>90</v>
      </c>
      <c r="G12" s="15"/>
      <c r="H12" s="16" t="s">
        <v>214</v>
      </c>
      <c r="I12" s="18"/>
      <c r="J12" s="16"/>
      <c r="K12" s="16"/>
    </row>
    <row r="13" spans="1:11" s="2" customFormat="1" ht="11.25">
      <c r="A13" s="38"/>
      <c r="B13" s="65"/>
      <c r="C13" s="12"/>
      <c r="D13" s="12"/>
      <c r="E13" s="19"/>
      <c r="F13" s="12" t="s">
        <v>106</v>
      </c>
      <c r="G13" s="19"/>
      <c r="H13" s="12" t="s">
        <v>106</v>
      </c>
      <c r="I13" s="10"/>
      <c r="J13" s="12"/>
      <c r="K13" s="12"/>
    </row>
    <row r="14" spans="1:11" s="54" customFormat="1" ht="11.25">
      <c r="A14" s="60">
        <v>1</v>
      </c>
      <c r="B14" s="24"/>
      <c r="C14" s="14">
        <v>2</v>
      </c>
      <c r="D14" s="10">
        <v>3</v>
      </c>
      <c r="E14" s="19">
        <v>4</v>
      </c>
      <c r="F14" s="14">
        <v>5</v>
      </c>
      <c r="G14" s="19">
        <v>6</v>
      </c>
      <c r="H14" s="14">
        <v>7</v>
      </c>
      <c r="I14" s="19">
        <v>8</v>
      </c>
      <c r="J14" s="14">
        <v>9</v>
      </c>
      <c r="K14" s="14">
        <v>10</v>
      </c>
    </row>
    <row r="15" spans="1:11" s="54" customFormat="1" ht="24" customHeight="1">
      <c r="A15" s="177" t="s">
        <v>83</v>
      </c>
      <c r="B15" s="181">
        <f>620170200</f>
        <v>620170200</v>
      </c>
      <c r="C15" s="14">
        <v>201</v>
      </c>
      <c r="D15" s="195">
        <v>0</v>
      </c>
      <c r="E15" s="196">
        <v>0</v>
      </c>
      <c r="F15" s="197">
        <v>0</v>
      </c>
      <c r="G15" s="196">
        <v>0</v>
      </c>
      <c r="H15" s="197">
        <v>0</v>
      </c>
      <c r="I15" s="196">
        <v>0</v>
      </c>
      <c r="J15" s="197">
        <v>0</v>
      </c>
      <c r="K15" s="197">
        <v>0</v>
      </c>
    </row>
    <row r="16" spans="1:11" s="54" customFormat="1" ht="24" customHeight="1">
      <c r="A16" s="177" t="s">
        <v>89</v>
      </c>
      <c r="B16" s="181">
        <f>620170300</f>
        <v>620170300</v>
      </c>
      <c r="C16" s="14">
        <v>202</v>
      </c>
      <c r="D16" s="195">
        <v>0</v>
      </c>
      <c r="E16" s="196">
        <v>64</v>
      </c>
      <c r="F16" s="197">
        <v>0</v>
      </c>
      <c r="G16" s="196">
        <v>0</v>
      </c>
      <c r="H16" s="197">
        <v>0</v>
      </c>
      <c r="I16" s="196">
        <v>3</v>
      </c>
      <c r="J16" s="197">
        <v>64</v>
      </c>
      <c r="K16" s="197">
        <v>3</v>
      </c>
    </row>
    <row r="17" spans="1:11" s="54" customFormat="1" ht="24" customHeight="1">
      <c r="A17" s="177" t="s">
        <v>24</v>
      </c>
      <c r="B17" s="181">
        <f>620170400</f>
        <v>620170400</v>
      </c>
      <c r="C17" s="14">
        <v>203</v>
      </c>
      <c r="D17" s="195">
        <v>0</v>
      </c>
      <c r="E17" s="196">
        <v>7</v>
      </c>
      <c r="F17" s="197">
        <v>0</v>
      </c>
      <c r="G17" s="196">
        <v>0</v>
      </c>
      <c r="H17" s="197">
        <v>0</v>
      </c>
      <c r="I17" s="196">
        <v>1</v>
      </c>
      <c r="J17" s="197">
        <v>7</v>
      </c>
      <c r="K17" s="197">
        <v>1</v>
      </c>
    </row>
    <row r="18" spans="1:11" s="54" customFormat="1" ht="24" customHeight="1">
      <c r="A18" s="177" t="s">
        <v>29</v>
      </c>
      <c r="B18" s="181">
        <f>620170500</f>
        <v>620170500</v>
      </c>
      <c r="C18" s="14">
        <v>204</v>
      </c>
      <c r="D18" s="195">
        <v>0</v>
      </c>
      <c r="E18" s="196">
        <v>0</v>
      </c>
      <c r="F18" s="197">
        <v>0</v>
      </c>
      <c r="G18" s="196">
        <v>0</v>
      </c>
      <c r="H18" s="197">
        <v>0</v>
      </c>
      <c r="I18" s="196">
        <v>0</v>
      </c>
      <c r="J18" s="197">
        <v>0</v>
      </c>
      <c r="K18" s="197">
        <v>0</v>
      </c>
    </row>
    <row r="19" spans="1:11" s="54" customFormat="1" ht="12" customHeight="1">
      <c r="A19" s="178" t="s">
        <v>28</v>
      </c>
      <c r="B19" s="181">
        <f>620170600</f>
        <v>620170600</v>
      </c>
      <c r="C19" s="14">
        <v>205</v>
      </c>
      <c r="D19" s="195">
        <v>0</v>
      </c>
      <c r="E19" s="196">
        <v>0</v>
      </c>
      <c r="F19" s="197">
        <v>0</v>
      </c>
      <c r="G19" s="196">
        <v>0</v>
      </c>
      <c r="H19" s="197">
        <v>0</v>
      </c>
      <c r="I19" s="196">
        <v>0</v>
      </c>
      <c r="J19" s="197">
        <v>0</v>
      </c>
      <c r="K19" s="197">
        <v>0</v>
      </c>
    </row>
    <row r="20" spans="1:11" s="54" customFormat="1" ht="12" customHeight="1">
      <c r="A20" s="178" t="s">
        <v>2</v>
      </c>
      <c r="B20" s="181">
        <f>620170700</f>
        <v>620170700</v>
      </c>
      <c r="C20" s="14">
        <v>206</v>
      </c>
      <c r="D20" s="195">
        <v>0</v>
      </c>
      <c r="E20" s="196">
        <v>7</v>
      </c>
      <c r="F20" s="197">
        <v>0</v>
      </c>
      <c r="G20" s="196">
        <v>0</v>
      </c>
      <c r="H20" s="197">
        <v>0</v>
      </c>
      <c r="I20" s="196">
        <v>1</v>
      </c>
      <c r="J20" s="197">
        <v>7</v>
      </c>
      <c r="K20" s="197">
        <v>1</v>
      </c>
    </row>
    <row r="21" spans="1:11" s="54" customFormat="1" ht="24" customHeight="1">
      <c r="A21" s="177" t="s">
        <v>33</v>
      </c>
      <c r="B21" s="181">
        <f>620170800</f>
        <v>620170800</v>
      </c>
      <c r="C21" s="14">
        <v>207</v>
      </c>
      <c r="D21" s="195">
        <v>0</v>
      </c>
      <c r="E21" s="196">
        <v>0</v>
      </c>
      <c r="F21" s="197">
        <v>0</v>
      </c>
      <c r="G21" s="196">
        <v>0</v>
      </c>
      <c r="H21" s="197">
        <v>0</v>
      </c>
      <c r="I21" s="196">
        <v>0</v>
      </c>
      <c r="J21" s="197">
        <v>0</v>
      </c>
      <c r="K21" s="197">
        <v>0</v>
      </c>
    </row>
    <row r="22" spans="1:11" s="54" customFormat="1" ht="24" customHeight="1">
      <c r="A22" s="177" t="s">
        <v>29</v>
      </c>
      <c r="B22" s="181">
        <f>620170900</f>
        <v>620170900</v>
      </c>
      <c r="C22" s="14">
        <v>208</v>
      </c>
      <c r="D22" s="195">
        <v>0</v>
      </c>
      <c r="E22" s="196">
        <v>0</v>
      </c>
      <c r="F22" s="197">
        <v>0</v>
      </c>
      <c r="G22" s="196">
        <v>0</v>
      </c>
      <c r="H22" s="197">
        <v>0</v>
      </c>
      <c r="I22" s="196">
        <v>0</v>
      </c>
      <c r="J22" s="197">
        <v>0</v>
      </c>
      <c r="K22" s="197">
        <v>0</v>
      </c>
    </row>
    <row r="23" spans="1:11" s="54" customFormat="1" ht="12" customHeight="1">
      <c r="A23" s="178" t="s">
        <v>28</v>
      </c>
      <c r="B23" s="181">
        <f>620171000</f>
        <v>620171000</v>
      </c>
      <c r="C23" s="14">
        <v>209</v>
      </c>
      <c r="D23" s="195">
        <v>0</v>
      </c>
      <c r="E23" s="196">
        <v>0</v>
      </c>
      <c r="F23" s="197">
        <v>0</v>
      </c>
      <c r="G23" s="196">
        <v>0</v>
      </c>
      <c r="H23" s="197">
        <v>0</v>
      </c>
      <c r="I23" s="196">
        <v>0</v>
      </c>
      <c r="J23" s="197">
        <v>0</v>
      </c>
      <c r="K23" s="197">
        <v>0</v>
      </c>
    </row>
    <row r="24" spans="1:11" s="54" customFormat="1" ht="12" customHeight="1">
      <c r="A24" s="178" t="s">
        <v>2</v>
      </c>
      <c r="B24" s="181">
        <f>620171100</f>
        <v>620171100</v>
      </c>
      <c r="C24" s="14">
        <v>210</v>
      </c>
      <c r="D24" s="195">
        <v>0</v>
      </c>
      <c r="E24" s="196">
        <v>0</v>
      </c>
      <c r="F24" s="197">
        <v>0</v>
      </c>
      <c r="G24" s="196">
        <v>0</v>
      </c>
      <c r="H24" s="197">
        <v>0</v>
      </c>
      <c r="I24" s="196">
        <v>0</v>
      </c>
      <c r="J24" s="197">
        <v>0</v>
      </c>
      <c r="K24" s="197">
        <v>0</v>
      </c>
    </row>
    <row r="25" spans="1:11" s="54" customFormat="1" ht="12" customHeight="1">
      <c r="A25" s="177" t="s">
        <v>65</v>
      </c>
      <c r="B25" s="181">
        <f>620171200</f>
        <v>620171200</v>
      </c>
      <c r="C25" s="14">
        <v>211</v>
      </c>
      <c r="D25" s="195">
        <v>0</v>
      </c>
      <c r="E25" s="196">
        <v>55</v>
      </c>
      <c r="F25" s="197">
        <v>0</v>
      </c>
      <c r="G25" s="196">
        <v>0</v>
      </c>
      <c r="H25" s="197">
        <v>0</v>
      </c>
      <c r="I25" s="196">
        <v>2</v>
      </c>
      <c r="J25" s="197">
        <v>55</v>
      </c>
      <c r="K25" s="197">
        <v>2</v>
      </c>
    </row>
    <row r="26" spans="1:11" s="54" customFormat="1" ht="24" customHeight="1">
      <c r="A26" s="177" t="s">
        <v>29</v>
      </c>
      <c r="B26" s="181">
        <f>620171300</f>
        <v>620171300</v>
      </c>
      <c r="C26" s="14">
        <v>212</v>
      </c>
      <c r="D26" s="195">
        <v>0</v>
      </c>
      <c r="E26" s="196">
        <v>0</v>
      </c>
      <c r="F26" s="197">
        <v>0</v>
      </c>
      <c r="G26" s="196">
        <v>0</v>
      </c>
      <c r="H26" s="197">
        <v>0</v>
      </c>
      <c r="I26" s="196">
        <v>0</v>
      </c>
      <c r="J26" s="197">
        <v>0</v>
      </c>
      <c r="K26" s="197">
        <v>0</v>
      </c>
    </row>
    <row r="27" spans="1:11" s="54" customFormat="1" ht="12" customHeight="1">
      <c r="A27" s="178" t="s">
        <v>28</v>
      </c>
      <c r="B27" s="181">
        <f>620171400</f>
        <v>620171400</v>
      </c>
      <c r="C27" s="14">
        <v>213</v>
      </c>
      <c r="D27" s="195">
        <v>0</v>
      </c>
      <c r="E27" s="196">
        <v>0</v>
      </c>
      <c r="F27" s="197">
        <v>0</v>
      </c>
      <c r="G27" s="196">
        <v>0</v>
      </c>
      <c r="H27" s="197">
        <v>0</v>
      </c>
      <c r="I27" s="196">
        <v>0</v>
      </c>
      <c r="J27" s="197">
        <v>0</v>
      </c>
      <c r="K27" s="197">
        <v>0</v>
      </c>
    </row>
    <row r="28" spans="1:11" s="54" customFormat="1" ht="12" customHeight="1">
      <c r="A28" s="178" t="s">
        <v>2</v>
      </c>
      <c r="B28" s="181">
        <f>620171500</f>
        <v>620171500</v>
      </c>
      <c r="C28" s="60">
        <v>214</v>
      </c>
      <c r="D28" s="197">
        <v>0</v>
      </c>
      <c r="E28" s="197">
        <v>0</v>
      </c>
      <c r="F28" s="197">
        <v>0</v>
      </c>
      <c r="G28" s="197">
        <v>0</v>
      </c>
      <c r="H28" s="197">
        <v>0</v>
      </c>
      <c r="I28" s="197">
        <v>0</v>
      </c>
      <c r="J28" s="197">
        <v>0</v>
      </c>
      <c r="K28" s="197">
        <v>0</v>
      </c>
    </row>
    <row r="29" spans="1:11" s="2" customFormat="1" ht="12" customHeight="1">
      <c r="A29" s="199" t="s">
        <v>44</v>
      </c>
      <c r="B29" s="181">
        <f>620171600</f>
        <v>620171600</v>
      </c>
      <c r="C29" s="14">
        <v>215</v>
      </c>
      <c r="D29" s="188">
        <v>0</v>
      </c>
      <c r="E29" s="188">
        <v>55</v>
      </c>
      <c r="F29" s="188">
        <v>0</v>
      </c>
      <c r="G29" s="188">
        <v>0</v>
      </c>
      <c r="H29" s="188">
        <v>0</v>
      </c>
      <c r="I29" s="188">
        <v>2</v>
      </c>
      <c r="J29" s="188">
        <v>55</v>
      </c>
      <c r="K29" s="188">
        <v>2</v>
      </c>
    </row>
    <row r="30" spans="1:11" s="2" customFormat="1" ht="24" customHeight="1">
      <c r="A30" s="179" t="s">
        <v>72</v>
      </c>
      <c r="B30" s="181">
        <f>620171700</f>
        <v>620171700</v>
      </c>
      <c r="C30" s="14">
        <v>216</v>
      </c>
      <c r="D30" s="188">
        <v>0</v>
      </c>
      <c r="E30" s="188">
        <v>2</v>
      </c>
      <c r="F30" s="188">
        <v>0</v>
      </c>
      <c r="G30" s="188">
        <v>0</v>
      </c>
      <c r="H30" s="188">
        <v>0</v>
      </c>
      <c r="I30" s="188">
        <v>0</v>
      </c>
      <c r="J30" s="188">
        <v>2</v>
      </c>
      <c r="K30" s="188">
        <v>0</v>
      </c>
    </row>
    <row r="31" spans="1:11" s="2" customFormat="1" ht="24" customHeight="1">
      <c r="A31" s="179" t="s">
        <v>93</v>
      </c>
      <c r="B31" s="181">
        <f>620171800</f>
        <v>620171800</v>
      </c>
      <c r="C31" s="14">
        <v>217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</row>
    <row r="32" spans="1:11" s="2" customFormat="1" ht="12" customHeight="1">
      <c r="A32" s="180" t="s">
        <v>2</v>
      </c>
      <c r="B32" s="181">
        <f>620171900</f>
        <v>620171900</v>
      </c>
      <c r="C32" s="14">
        <v>218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</row>
    <row r="33" spans="1:11" s="2" customFormat="1" ht="12" customHeight="1">
      <c r="A33" s="180" t="s">
        <v>44</v>
      </c>
      <c r="B33" s="181">
        <f>620172000</f>
        <v>620172000</v>
      </c>
      <c r="C33" s="14">
        <v>219</v>
      </c>
      <c r="D33" s="188">
        <v>0</v>
      </c>
      <c r="E33" s="188">
        <v>2</v>
      </c>
      <c r="F33" s="188">
        <v>0</v>
      </c>
      <c r="G33" s="188">
        <v>0</v>
      </c>
      <c r="H33" s="188">
        <v>0</v>
      </c>
      <c r="I33" s="188">
        <v>0</v>
      </c>
      <c r="J33" s="188">
        <v>2</v>
      </c>
      <c r="K33" s="188">
        <v>0</v>
      </c>
    </row>
    <row r="34" spans="1:11" s="2" customFormat="1" ht="12" customHeight="1">
      <c r="A34" s="180" t="s">
        <v>32</v>
      </c>
      <c r="B34" s="181">
        <f>620172100</f>
        <v>620172100</v>
      </c>
      <c r="C34" s="14">
        <v>220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</row>
    <row r="35" spans="1:11" ht="36" customHeight="1">
      <c r="A35" s="179" t="s">
        <v>36</v>
      </c>
      <c r="B35" s="181">
        <f>620172200</f>
        <v>620172200</v>
      </c>
      <c r="C35" s="60">
        <v>221</v>
      </c>
      <c r="D35" s="198">
        <v>0</v>
      </c>
      <c r="E35" s="198">
        <v>64</v>
      </c>
      <c r="F35" s="198">
        <v>0</v>
      </c>
      <c r="G35" s="198">
        <v>0</v>
      </c>
      <c r="H35" s="198">
        <v>0</v>
      </c>
      <c r="I35" s="198">
        <v>3</v>
      </c>
      <c r="J35" s="198">
        <v>64</v>
      </c>
      <c r="K35" s="198">
        <v>3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Zeros="0" view="pageBreakPreview" zoomScale="60" zoomScalePageLayoutView="0" workbookViewId="0" topLeftCell="A1">
      <selection activeCell="F25" sqref="F25"/>
    </sheetView>
  </sheetViews>
  <sheetFormatPr defaultColWidth="9.140625" defaultRowHeight="12"/>
  <cols>
    <col min="1" max="1" width="46.28125" style="39" customWidth="1"/>
    <col min="2" max="2" width="0" style="41" hidden="1" customWidth="1"/>
    <col min="3" max="3" width="9.8515625" style="39" customWidth="1"/>
    <col min="4" max="4" width="21.8515625" style="39" customWidth="1"/>
    <col min="5" max="5" width="26.8515625" style="39" customWidth="1"/>
    <col min="6" max="6" width="34.28125" style="39" customWidth="1"/>
    <col min="7" max="7" width="26.8515625" style="39" customWidth="1"/>
    <col min="8" max="16384" width="9.28125" style="39" customWidth="1"/>
  </cols>
  <sheetData>
    <row r="1" spans="1:7" s="47" customFormat="1" ht="12">
      <c r="A1" s="153" t="s">
        <v>76</v>
      </c>
      <c r="B1" s="186"/>
      <c r="C1" s="168"/>
      <c r="D1" s="168"/>
      <c r="E1" s="168"/>
      <c r="F1" s="168"/>
      <c r="G1" s="168"/>
    </row>
    <row r="2" spans="1:7" s="47" customFormat="1" ht="10.5" customHeight="1">
      <c r="A2" s="153" t="s">
        <v>68</v>
      </c>
      <c r="B2" s="186"/>
      <c r="C2" s="168"/>
      <c r="D2" s="168"/>
      <c r="E2" s="168"/>
      <c r="F2" s="168"/>
      <c r="G2" s="168"/>
    </row>
    <row r="3" spans="1:7" s="47" customFormat="1" ht="10.5" customHeight="1">
      <c r="A3" s="153" t="s">
        <v>155</v>
      </c>
      <c r="B3" s="186"/>
      <c r="C3" s="168"/>
      <c r="D3" s="168"/>
      <c r="E3" s="168"/>
      <c r="F3" s="168"/>
      <c r="G3" s="168"/>
    </row>
    <row r="4" spans="1:7" s="47" customFormat="1" ht="10.5" customHeight="1">
      <c r="A4" s="48"/>
      <c r="B4" s="46"/>
      <c r="C4" s="48"/>
      <c r="D4" s="48"/>
      <c r="E4" s="48"/>
      <c r="F4" s="48"/>
      <c r="G4" s="48"/>
    </row>
    <row r="5" spans="1:7" s="47" customFormat="1" ht="12" customHeight="1">
      <c r="A5" s="133"/>
      <c r="B5" s="49"/>
      <c r="C5" s="57"/>
      <c r="D5" s="57"/>
      <c r="E5" s="57"/>
      <c r="F5" s="57"/>
      <c r="G5" s="203" t="s">
        <v>124</v>
      </c>
    </row>
    <row r="6" spans="1:7" s="47" customFormat="1" ht="11.25" customHeight="1">
      <c r="A6" s="154"/>
      <c r="B6" s="183"/>
      <c r="C6" s="155"/>
      <c r="D6" s="156" t="s">
        <v>47</v>
      </c>
      <c r="E6" s="225" t="s">
        <v>165</v>
      </c>
      <c r="F6" s="226"/>
      <c r="G6" s="227"/>
    </row>
    <row r="7" spans="1:7" s="47" customFormat="1" ht="11.25" customHeight="1">
      <c r="A7" s="157"/>
      <c r="B7" s="184"/>
      <c r="C7" s="158"/>
      <c r="D7" s="40" t="s">
        <v>149</v>
      </c>
      <c r="E7" s="158" t="s">
        <v>92</v>
      </c>
      <c r="F7" s="155" t="s">
        <v>181</v>
      </c>
      <c r="G7" s="159" t="s">
        <v>167</v>
      </c>
    </row>
    <row r="8" spans="1:7" s="47" customFormat="1" ht="10.5" customHeight="1">
      <c r="A8" s="157"/>
      <c r="B8" s="184"/>
      <c r="C8" s="160" t="s">
        <v>133</v>
      </c>
      <c r="D8" s="161" t="s">
        <v>194</v>
      </c>
      <c r="E8" s="160" t="s">
        <v>60</v>
      </c>
      <c r="F8" s="160" t="s">
        <v>151</v>
      </c>
      <c r="G8" s="162" t="s">
        <v>64</v>
      </c>
    </row>
    <row r="9" spans="1:7" s="47" customFormat="1" ht="10.5" customHeight="1">
      <c r="A9" s="157"/>
      <c r="B9" s="184"/>
      <c r="C9" s="160" t="s">
        <v>110</v>
      </c>
      <c r="D9" s="161"/>
      <c r="E9" s="160"/>
      <c r="F9" s="160"/>
      <c r="G9" s="162" t="s">
        <v>116</v>
      </c>
    </row>
    <row r="10" spans="1:7" s="47" customFormat="1" ht="9.75" customHeight="1">
      <c r="A10" s="163"/>
      <c r="B10" s="184"/>
      <c r="C10" s="160"/>
      <c r="D10" s="161"/>
      <c r="E10" s="160"/>
      <c r="F10" s="160"/>
      <c r="G10" s="162" t="s">
        <v>38</v>
      </c>
    </row>
    <row r="11" spans="1:7" s="47" customFormat="1" ht="11.25" customHeight="1">
      <c r="A11" s="164"/>
      <c r="B11" s="185"/>
      <c r="C11" s="165"/>
      <c r="D11" s="166"/>
      <c r="E11" s="165"/>
      <c r="F11" s="165"/>
      <c r="G11" s="167" t="s">
        <v>30</v>
      </c>
    </row>
    <row r="12" spans="1:7" s="47" customFormat="1" ht="11.25">
      <c r="A12" s="170">
        <v>1</v>
      </c>
      <c r="B12" s="182"/>
      <c r="C12" s="170">
        <v>2</v>
      </c>
      <c r="D12" s="170">
        <v>3</v>
      </c>
      <c r="E12" s="170">
        <v>4</v>
      </c>
      <c r="F12" s="170">
        <v>5</v>
      </c>
      <c r="G12" s="170">
        <v>6</v>
      </c>
    </row>
    <row r="13" spans="1:7" s="47" customFormat="1" ht="36" customHeight="1">
      <c r="A13" s="66" t="s">
        <v>150</v>
      </c>
      <c r="B13" s="182">
        <f>620200100</f>
        <v>620200100</v>
      </c>
      <c r="C13" s="170">
        <v>301</v>
      </c>
      <c r="D13" s="169">
        <v>67</v>
      </c>
      <c r="E13" s="169">
        <v>0</v>
      </c>
      <c r="F13" s="169">
        <v>67</v>
      </c>
      <c r="G13" s="169">
        <v>0</v>
      </c>
    </row>
    <row r="14" spans="1:7" s="47" customFormat="1" ht="23.25" customHeight="1">
      <c r="A14" s="172" t="s">
        <v>170</v>
      </c>
      <c r="B14" s="182">
        <f>620200200</f>
        <v>620200200</v>
      </c>
      <c r="C14" s="170">
        <v>302</v>
      </c>
      <c r="D14" s="169">
        <v>67</v>
      </c>
      <c r="E14" s="169">
        <v>0</v>
      </c>
      <c r="F14" s="169">
        <v>67</v>
      </c>
      <c r="G14" s="169">
        <v>0</v>
      </c>
    </row>
    <row r="15" spans="1:7" s="47" customFormat="1" ht="11.25">
      <c r="A15" s="169" t="s">
        <v>193</v>
      </c>
      <c r="B15" s="182">
        <f>620200300</f>
        <v>620200300</v>
      </c>
      <c r="C15" s="170">
        <v>303</v>
      </c>
      <c r="D15" s="169">
        <v>0</v>
      </c>
      <c r="E15" s="169">
        <v>0</v>
      </c>
      <c r="F15" s="169">
        <v>0</v>
      </c>
      <c r="G15" s="169">
        <v>0</v>
      </c>
    </row>
    <row r="16" spans="1:7" s="47" customFormat="1" ht="25.5" customHeight="1">
      <c r="A16" s="171" t="s">
        <v>170</v>
      </c>
      <c r="B16" s="182">
        <f>620200400</f>
        <v>620200400</v>
      </c>
      <c r="C16" s="170">
        <v>304</v>
      </c>
      <c r="D16" s="172">
        <v>0</v>
      </c>
      <c r="E16" s="172">
        <v>0</v>
      </c>
      <c r="F16" s="172">
        <v>0</v>
      </c>
      <c r="G16" s="172">
        <v>0</v>
      </c>
    </row>
    <row r="17" spans="1:7" s="47" customFormat="1" ht="11.25">
      <c r="A17" s="169" t="s">
        <v>126</v>
      </c>
      <c r="B17" s="182">
        <f>620200500</f>
        <v>620200500</v>
      </c>
      <c r="C17" s="170">
        <v>305</v>
      </c>
      <c r="D17" s="169">
        <v>0</v>
      </c>
      <c r="E17" s="169">
        <v>0</v>
      </c>
      <c r="F17" s="169">
        <v>0</v>
      </c>
      <c r="G17" s="169">
        <v>0</v>
      </c>
    </row>
    <row r="18" spans="1:7" s="47" customFormat="1" ht="45.75" customHeight="1">
      <c r="A18" s="172" t="s">
        <v>123</v>
      </c>
      <c r="B18" s="182">
        <f>620200600</f>
        <v>620200600</v>
      </c>
      <c r="C18" s="170">
        <v>306</v>
      </c>
      <c r="D18" s="169">
        <v>0</v>
      </c>
      <c r="E18" s="169">
        <v>0</v>
      </c>
      <c r="F18" s="169">
        <v>0</v>
      </c>
      <c r="G18" s="169">
        <v>0</v>
      </c>
    </row>
    <row r="19" spans="1:7" s="47" customFormat="1" ht="23.25" customHeight="1">
      <c r="A19" s="172" t="s">
        <v>5</v>
      </c>
      <c r="B19" s="182">
        <f>620200700</f>
        <v>620200700</v>
      </c>
      <c r="C19" s="170">
        <v>307</v>
      </c>
      <c r="D19" s="169">
        <v>0</v>
      </c>
      <c r="E19" s="169">
        <v>0</v>
      </c>
      <c r="F19" s="169">
        <v>0</v>
      </c>
      <c r="G19" s="169">
        <v>0</v>
      </c>
    </row>
    <row r="20" spans="1:6" s="54" customFormat="1" ht="11.25">
      <c r="A20" s="55"/>
      <c r="B20" s="50"/>
      <c r="D20" s="213"/>
      <c r="F20" s="213"/>
    </row>
    <row r="21" spans="1:6" s="54" customFormat="1" ht="12" customHeight="1">
      <c r="A21" s="26" t="s">
        <v>177</v>
      </c>
      <c r="B21" s="50"/>
      <c r="D21" s="213"/>
      <c r="F21" s="213"/>
    </row>
    <row r="22" spans="1:6" s="54" customFormat="1" ht="12" customHeight="1">
      <c r="A22" s="55" t="s">
        <v>39</v>
      </c>
      <c r="B22" s="50"/>
      <c r="D22" s="213"/>
      <c r="F22" s="213"/>
    </row>
    <row r="23" spans="1:7" s="54" customFormat="1" ht="12" customHeight="1">
      <c r="A23" s="55" t="s">
        <v>57</v>
      </c>
      <c r="B23" s="50"/>
      <c r="D23" s="213"/>
      <c r="E23" s="56"/>
      <c r="F23" s="213"/>
      <c r="G23" s="53"/>
    </row>
    <row r="24" spans="1:6" s="54" customFormat="1" ht="12" customHeight="1">
      <c r="A24" s="55" t="s">
        <v>217</v>
      </c>
      <c r="B24" s="50"/>
      <c r="D24" s="213"/>
      <c r="F24" s="213"/>
    </row>
    <row r="25" spans="1:7" ht="60" customHeight="1">
      <c r="A25" s="215" t="s">
        <v>87</v>
      </c>
      <c r="C25" s="27"/>
      <c r="D25" s="214" t="s">
        <v>79</v>
      </c>
      <c r="E25" s="27"/>
      <c r="F25" s="214" t="s">
        <v>35</v>
      </c>
      <c r="G25" s="27"/>
    </row>
    <row r="26" spans="3:7" ht="11.25">
      <c r="C26" s="54"/>
      <c r="D26" s="23" t="s">
        <v>140</v>
      </c>
      <c r="E26" s="54"/>
      <c r="F26" s="27" t="s">
        <v>208</v>
      </c>
      <c r="G26" s="211" t="s">
        <v>102</v>
      </c>
    </row>
    <row r="27" spans="5:7" ht="11.25">
      <c r="E27" s="35"/>
      <c r="G27" s="56"/>
    </row>
    <row r="28" spans="4:7" ht="11.25">
      <c r="D28" s="210" t="s">
        <v>12</v>
      </c>
      <c r="E28" s="224" t="s">
        <v>195</v>
      </c>
      <c r="F28" s="229" t="s">
        <v>219</v>
      </c>
      <c r="G28" s="201" t="s">
        <v>113</v>
      </c>
    </row>
    <row r="29" spans="4:7" ht="11.25">
      <c r="D29" s="23" t="s">
        <v>99</v>
      </c>
      <c r="E29" s="35"/>
      <c r="F29" s="42"/>
      <c r="G29" s="42" t="s">
        <v>207</v>
      </c>
    </row>
    <row r="30" spans="6:7" ht="11.25">
      <c r="F30" s="212"/>
      <c r="G30" s="212" t="s">
        <v>67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Lyakin</cp:lastModifiedBy>
  <dcterms:modified xsi:type="dcterms:W3CDTF">2015-07-14T11:39:18Z</dcterms:modified>
  <cp:category/>
  <cp:version/>
  <cp:contentType/>
  <cp:contentStatus/>
</cp:coreProperties>
</file>